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20490" windowHeight="4755" tabRatio="674" activeTab="0"/>
  </bookViews>
  <sheets>
    <sheet name="план от 10.04.15" sheetId="1" r:id="rId1"/>
  </sheets>
  <definedNames/>
  <calcPr fullCalcOnLoad="1"/>
</workbook>
</file>

<file path=xl/sharedStrings.xml><?xml version="1.0" encoding="utf-8"?>
<sst xmlns="http://schemas.openxmlformats.org/spreadsheetml/2006/main" count="12199" uniqueCount="3078">
  <si>
    <t>асфальтобетонды  қабатта  белгілеу жүргізу үшін</t>
  </si>
  <si>
    <t xml:space="preserve">жүк автомобильдері үшін </t>
  </si>
  <si>
    <t xml:space="preserve">жанған кезде акустикалық, жарық көмегімен әсер ететін немесе түтінді жағдай тудыратын </t>
  </si>
  <si>
    <t>унитазды тазалап, залалсыздандыру үшін ұнтақ тектес</t>
  </si>
  <si>
    <t>Б маркалы, 3 сорт, 27%, ГОСТ 1692-85</t>
  </si>
  <si>
    <t>заттың үстіңгі бетін су ертіндісімен бояуға арналған  құрал</t>
  </si>
  <si>
    <t>кең,  3 см артық</t>
  </si>
  <si>
    <t>Б-2-65 ГОСТ 5398-76 қуатты сорғыш құбыры.Құбырдың ішкі диаметрі  65(шектелімді ауытқу ±1,5).</t>
  </si>
  <si>
    <t>Б-2-50 ГОСТ 5398-76 қуатты сорғыш құбыр.құбырдың ішкі диаметрі 50(шектелімді ауытқу ±1,5).</t>
  </si>
  <si>
    <t>Қар жинайтын күректер</t>
  </si>
  <si>
    <t>4 К</t>
  </si>
  <si>
    <t>5 К</t>
  </si>
  <si>
    <t>20.30.22.00.00.00.67.10.1</t>
  </si>
  <si>
    <t>Алюминиевая пудра (серебрянка)</t>
  </si>
  <si>
    <t>марки ПАП-1, ГОСТ 5494-95</t>
  </si>
  <si>
    <t>Олифа-оксоль</t>
  </si>
  <si>
    <t>Дозиметрический контроль интраскопов</t>
  </si>
  <si>
    <t>Услуги по техническому обслуживанию системы отопления</t>
  </si>
  <si>
    <t>43.22.12.10.13.00.00</t>
  </si>
  <si>
    <t>Қызмет атқарулар ша отопления жүйесінің техникалық күтуіне</t>
  </si>
  <si>
    <t>Сауда газтәріздес отынмен, сауданы пропаном, бутаном, метаном, табиғи газбен, көмірлі каяртыстың метаном, сландық газбен, рудник газбен, батпақ газбен, биогазбен, лэндфилл-газом, суаңзатпен метана, сутегімен, қысаң(компримированным) табиғи газбен ішіне ала</t>
  </si>
  <si>
    <t>35.23.10.10.00.00.00</t>
  </si>
  <si>
    <t>Қызмет атқарулар ша саудаға газтәріздес отынмен арқылы агенттерді</t>
  </si>
  <si>
    <t>Услуги по торговле газообразным топливом через агентов</t>
  </si>
  <si>
    <t>Торговля газообразным топливом, включая торговлю пропаном, бутаном, метаном, природным газом, метаном угольных пластов, сланцевым газом, рудничным газом, болотным газом, биогазом, лэндфилл-газом, гидратом метана, водородом, сжатым (компримированным) природным газом</t>
  </si>
  <si>
    <t xml:space="preserve">Техническое обслуживание газоподводящих систем </t>
  </si>
  <si>
    <t>Обучение водителей службы ССТ повышение квалификации ИТР и командировочные расходы</t>
  </si>
  <si>
    <t xml:space="preserve">Услуги по перепод
готовке охранников САБ
</t>
  </si>
  <si>
    <t>Вода очищенная в бутылях по 19л</t>
  </si>
  <si>
    <t>Размер:10.00R20 (280х508).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</t>
  </si>
  <si>
    <t>из пленок или листов, ГОСТ 28018-89</t>
  </si>
  <si>
    <t>20.30.21.00.21.06.13.01.1</t>
  </si>
  <si>
    <t>25.72.11.00.00.10.12.10.1</t>
  </si>
  <si>
    <t>29.10.19.00.00.10.23.14.1</t>
  </si>
  <si>
    <t>Жилет</t>
  </si>
  <si>
    <t>29.32.30.00.03.01.09.02.1</t>
  </si>
  <si>
    <t>Диск сцепления</t>
  </si>
  <si>
    <t>АНТ-1. Диапазон измерения плотности 770-830 кг/м.куб.</t>
  </si>
  <si>
    <t>20.30.11.00.00.00.30.10.1</t>
  </si>
  <si>
    <t>для нанесения линий разметки на асфальтобетонных покрытиях</t>
  </si>
  <si>
    <t>Средство для чистки унитаза</t>
  </si>
  <si>
    <t>20.41.32.00.00.00.30.30.2</t>
  </si>
  <si>
    <t>порошкообразное  для чистки и дезинфекции унитаза</t>
  </si>
  <si>
    <t>кисть-макловица, предназначена для окраски поверхностей водными растворами</t>
  </si>
  <si>
    <t>Комплект</t>
  </si>
  <si>
    <t>13.92.29.00.00.00.10.10.2</t>
  </si>
  <si>
    <t>Тряпки тканые для мытья полов</t>
  </si>
  <si>
    <t>Метр квадратный</t>
  </si>
  <si>
    <t>704</t>
  </si>
  <si>
    <t>Индикатор качества топлива (авиационного), внешний вид: два однородных листа фильтрующий материал №1 белого цвета , №2 от светло желтого до желтого цвета скрепленный между собой по одному краю размер 50мл * 30 мл</t>
  </si>
  <si>
    <t>17.29.19.50.00.00.00.20.1</t>
  </si>
  <si>
    <t>ұнтақ унитазды тазалу үшін</t>
  </si>
  <si>
    <t>Әк хлор</t>
  </si>
  <si>
    <t>үйінді сырлаушы</t>
  </si>
  <si>
    <t>сырлаушы</t>
  </si>
  <si>
    <t>Қағаз сүзгіш</t>
  </si>
  <si>
    <t>Шұра</t>
  </si>
  <si>
    <t>82.99.19.13.00.00.00</t>
  </si>
  <si>
    <t xml:space="preserve">Услуги по приведению в актуальное состояние нормативных документов </t>
  </si>
  <si>
    <t>Тех. обслуживание, сплит-систем, кондиционеров, замена непригодных частей к эксплуатации при необходимости с вызовом мастера</t>
  </si>
  <si>
    <t>Антигололедный реагент, бесцветная жидкость, без запаха, плотность 1,24-1,26 гр/см3, с концентрацией действующего вещества 50%, точка замерзания -60°</t>
  </si>
  <si>
    <t>0</t>
  </si>
  <si>
    <t>суландыру каналдары арқылы  суды бөлу жөніндегі қызмет</t>
  </si>
  <si>
    <t>14.12.30.00.00.20.10.11.1</t>
  </si>
  <si>
    <t xml:space="preserve">сигнальная одежда, выполнена с применением фоновых тканей красного, желтого или оранжевого цвета. Из световозвращающего материала. </t>
  </si>
  <si>
    <t xml:space="preserve"> Моющее средства для кухни. Средство предназначено для чистки поверхностей: стола, плиты, раковины, кафельной плитки, кухонных принадлежностей, внутренней поверхности СВЧ-печи, ГОСТ/ТУ:У 00146137.023-1999</t>
  </si>
  <si>
    <t>25.73.10.00.00.10.10.22.1</t>
  </si>
  <si>
    <t>Лопаты снегоуборочные</t>
  </si>
  <si>
    <t>Перчатки</t>
  </si>
  <si>
    <t>г. Атырау</t>
  </si>
  <si>
    <t>нормативтік құжаттардың жағдайын реттеу жөніндегі жұмыстар</t>
  </si>
  <si>
    <t>Услуги по актуализации нормативных документов</t>
  </si>
  <si>
    <t>100% предоплата Исполнителем объем Услуг</t>
  </si>
  <si>
    <t xml:space="preserve">семинарлар мен тренингтеді үйрететін ұйымдарды қоса алғанда қызметкерлердің  біліктілігін арттыру, даярлау және қайта даярлау </t>
  </si>
  <si>
    <t>6 У</t>
  </si>
  <si>
    <t>85.59.19.10.00.00.00</t>
  </si>
  <si>
    <t>қызметкерлердің біліктілігін арттыру және қайта даярлау  жөніндегі білім беру қызметтері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</si>
  <si>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</si>
  <si>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</si>
  <si>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10 У</t>
  </si>
  <si>
    <t>өлшеу құралдарын тексеру: қысымды өлшеу, жылыту физикалық және температуралық өлшеу, электрлік және басқа өлшеу</t>
  </si>
  <si>
    <t>8 У</t>
  </si>
  <si>
    <t>33.13.11.17.00.00.00</t>
  </si>
  <si>
    <t>өлшеу құралдарын тексеру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</si>
  <si>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</si>
  <si>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</si>
  <si>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>Оплата за фактически оказанный Исполнителем объем Услуг</t>
  </si>
  <si>
    <t>52.21.19.40.17.00.00</t>
  </si>
  <si>
    <t xml:space="preserve">Услуги по калибровке емкостей </t>
  </si>
  <si>
    <t>санитарлық-эпидемиологиялық  қызмет ұйымдарының қызметі</t>
  </si>
  <si>
    <t>Услуги по калибровке емкостей для хранения горюче-смазочных материалов (проверка точности номинального вмещаемого объёма)</t>
  </si>
  <si>
    <t>Калибровка автоцистерн топливозаправщиков КРАЗ и ГАЗ-53 бензовоз</t>
  </si>
  <si>
    <t>срок оказания услуг в течение  30 календарных дней с даты заключения договора</t>
  </si>
  <si>
    <t>орталықтандырылған сумен жабдықтау жүйесін пайдаланып салқын суды беру, бөлу және жабдықтау жөніндегі қызмет</t>
  </si>
  <si>
    <t>поверка оборудования, Услуги по поверке лабораторного оборудования и средств измерения</t>
  </si>
  <si>
    <t>36.00.20.11.00.00.00</t>
  </si>
  <si>
    <t>Услуги по распределению воды через оросительные каналы</t>
  </si>
  <si>
    <t xml:space="preserve">су құбырлары арқылы  суды бөлу қызметі </t>
  </si>
  <si>
    <t xml:space="preserve">Услуги по подаче воды, Для полива зеленых насаждений  </t>
  </si>
  <si>
    <t>35.30.22.11.00.00.00</t>
  </si>
  <si>
    <t>Услуги по холодному водоснабжению с использованием систем централизованного водоснабжения</t>
  </si>
  <si>
    <t xml:space="preserve">кеңселік орынжайлар үшін  айдын суға қайтару  немесе ластанудан тазарту және оны әрі қарай пайдалану мақсатымен  қатты және сұйық өнімдерді адам тіршілігінен алып тастау </t>
  </si>
  <si>
    <t>Услуги по передаче, распределению и холодному водоснабжению с использованием систем централизованного водоснабжения</t>
  </si>
  <si>
    <t>36.00.20.10.00.00.00</t>
  </si>
  <si>
    <t>37.00.11.11.00.00.00</t>
  </si>
  <si>
    <t>қатты тұрмыстық қалдықтарды шығару қызметі</t>
  </si>
  <si>
    <t xml:space="preserve">Услуги канализации для офисных помещений </t>
  </si>
  <si>
    <t>Удаление твёрдых и жидких продуктов жизнедеятельности человека, хозяйственно-бытовых и дождевых сточных вод с целью их очистки от загрязнений и дальнейшей эксплуатации или возвращения в водоём для офисных помещений</t>
  </si>
  <si>
    <t>Предоставления услуг по приему сточных вод</t>
  </si>
  <si>
    <t>52.21.19.30.11.00.00</t>
  </si>
  <si>
    <t>жүргізушісіз жүк автомобильдерін  жалдау жөніндегі қызметтер</t>
  </si>
  <si>
    <t>Услуги эксплуатации подъездных путей</t>
  </si>
  <si>
    <t>жүргізушісімен  автокранды  жалдау жөніндегі қызметтер</t>
  </si>
  <si>
    <t>49.41.20.10.00.00.00</t>
  </si>
  <si>
    <t>Услуги по аренде автокрана с водителем</t>
  </si>
  <si>
    <t>43.29.19.10.15.00.00</t>
  </si>
  <si>
    <t>71.20.11.10.00.00.00</t>
  </si>
  <si>
    <t>Услуги по проверке и анализу чистоты и состава воздуха</t>
  </si>
  <si>
    <t xml:space="preserve">жол көлік құралдарын (тексеру) техникалыө бақылау  жөніндегі қызметтер </t>
  </si>
  <si>
    <t>Услуги по анализу воздушной среды в помещении насосной станции, определение загозованности в насосном помещении склада ГСМ</t>
  </si>
  <si>
    <t>71.20.14.10.00.00.00</t>
  </si>
  <si>
    <t>Услуги по техническому контролю (осмотру) дорожных транспортных средств</t>
  </si>
  <si>
    <t>Прохождение тех. осмотра спецтехники</t>
  </si>
  <si>
    <t xml:space="preserve">кеміргіштерді, атшалмандарды, тышғандарды және басқаларды қоса алғанда  тағамдық уларды, қақпандарды, газ тәріздес уларды, үркіту үшін ультрасәулелі қондырғыларды қолданып жою </t>
  </si>
  <si>
    <t>81.29.13.10.00.00.00</t>
  </si>
  <si>
    <t xml:space="preserve">залалсыздандыру жөніндегі қызметтер </t>
  </si>
  <si>
    <t>Услуги по дератизации</t>
  </si>
  <si>
    <t xml:space="preserve"> ауру жұққан жәндіктерді арнайы химиялық құралдар  көмегімен, булы ыстық сумен әсер ету жолымен, биологиялық құралдар (микробтар) көмегімен  жою</t>
  </si>
  <si>
    <t>Уничтожение грызунов, включая крыс, мышей, полёвок и других с применением пищевых ядов (в виде приманок), капканов, газообразных ядов, ультразвуковых установок для отпугивания</t>
  </si>
  <si>
    <t>81.29.11.10.00.00.00</t>
  </si>
  <si>
    <t>Услуги по дезинсекции</t>
  </si>
  <si>
    <t>Уничтожение заражённых насекомых с помощью специальных химических средств, путем воздействия горячей воды с паром или с помощью биологических средств (микробов)</t>
  </si>
  <si>
    <t>67 У</t>
  </si>
  <si>
    <t>ЖЖМ коймаларында дәнекерлеу жұмыстарын жүргізу кезінде</t>
  </si>
  <si>
    <t>80.20.10.20.00.00.00</t>
  </si>
  <si>
    <t>өрт қауіпсіздігін қамтамасыз ету жөніндегі қызметтер</t>
  </si>
  <si>
    <t>Услуги по обеспечению пожарной безопасности</t>
  </si>
  <si>
    <t>Обеспечение пожарной безопасности</t>
  </si>
  <si>
    <t>Услуги по работе пожарной машины при проведении сварочных работ на складе ГСМ</t>
  </si>
  <si>
    <t>Повышение квалификации работников службы ГСМ в специализированных учебных учреждениях</t>
  </si>
  <si>
    <t>Обучение водителей службы ССТ по программе пожарно-технического минимума</t>
  </si>
  <si>
    <t xml:space="preserve">басқа да медициналық  зертхана қызметтері </t>
  </si>
  <si>
    <t>86.90.15.13.00.00.00</t>
  </si>
  <si>
    <t>Услуги прочих медицинских лабораторий</t>
  </si>
  <si>
    <t>86.90.19.14.00.00.00</t>
  </si>
  <si>
    <t>Услуги учреждений санитарно-эпидемиологической службы</t>
  </si>
  <si>
    <t>жабық орынжайлардағы физикалық факторларға (шуды, тербелісті, жабдықталуын, жұмыс аумағындағы  микроклиматты, метеорологиялық факторды өлшеу) жұмыс жағдайының ауа жағдайына өндірістік бақылау</t>
  </si>
  <si>
    <t>39.00.13.12.10.00.00</t>
  </si>
  <si>
    <t>жабық орынжайлардағы ауа мониторингі жөніндегі  қызметтер</t>
  </si>
  <si>
    <t>Услуги по мониторингу воздуха в закрытых помещениях</t>
  </si>
  <si>
    <t>Производственный контроль за состоянием воздуха рабочей зоны в закрытых помещениях на физические факторы (замеры на  шум, вибрацию,освещенность,микроклимат в рабочей зоне, метеорологические факторы)</t>
  </si>
  <si>
    <t>Услуги по проведению лабораторных замеров служебных помещений на микроклимат, освещения радиационной фон</t>
  </si>
  <si>
    <t>Жарамсыз бөлшектерді ауыстыру, жөндеу</t>
  </si>
  <si>
    <t>Ұйымдастыру техникасын ұстау жөніндегі қызмет</t>
  </si>
  <si>
    <t>өндірістік орынжайды жалдау жөніндегі қызметтер</t>
  </si>
  <si>
    <t>с перфорацией для документов, размер 235*305мм</t>
  </si>
  <si>
    <t>Цвет-прозрачный, форма А-4</t>
  </si>
  <si>
    <t>басқа да құжаттарды тіркеу үшін журнал</t>
  </si>
  <si>
    <t>17.23.13.10.00.00.00.90.1</t>
  </si>
  <si>
    <t>Есепке алу кітапшасы</t>
  </si>
  <si>
    <t xml:space="preserve">журнал регистрации </t>
  </si>
  <si>
    <t>журнал для регистрации прочих документов</t>
  </si>
  <si>
    <t>мягкий переплет, не менее 65 листов</t>
  </si>
  <si>
    <t>баулы мұрағат папкасы,  320x260x50мм</t>
  </si>
  <si>
    <t>жесткий переплет, не менее 65 листов</t>
  </si>
  <si>
    <t>17.23.13.60.00.00.00.40.1</t>
  </si>
  <si>
    <t>Баулы қағазды тезтікпе</t>
  </si>
  <si>
    <t>скоросшиватель</t>
  </si>
  <si>
    <t>А4 форматы үшін мұрағаттық папка, 320x230x40мм, формат А4</t>
  </si>
  <si>
    <t>Архивная папка на завязках,  320x260x50мм</t>
  </si>
  <si>
    <t xml:space="preserve">Формат A4 </t>
  </si>
  <si>
    <t>17.23.13.60.00.00.00.20.1</t>
  </si>
  <si>
    <t>Архивная папка для формата А4., 320x230x40мм, формат А4</t>
  </si>
  <si>
    <t/>
  </si>
  <si>
    <t>130 г\м2 ақ кенеп орамал</t>
  </si>
  <si>
    <t>13.92.13.00.00.15.00.20.1</t>
  </si>
  <si>
    <t>мақтадан жасалған асхана  орамалы</t>
  </si>
  <si>
    <t>Белье столовое из хлопка</t>
  </si>
  <si>
    <t>Полотенце вафельное из полотна отбеленного 130 г\м2</t>
  </si>
  <si>
    <t>796</t>
  </si>
  <si>
    <t>20.59.59.00.14.00.02.09.1</t>
  </si>
  <si>
    <t>Мемлекеттік  стандартты үлгі</t>
  </si>
  <si>
    <t>Государственный стандартный образец</t>
  </si>
  <si>
    <t>вязкости жидкостей</t>
  </si>
  <si>
    <t>определение кинематической вязкости противообледенительных жидкостей</t>
  </si>
  <si>
    <t>872</t>
  </si>
  <si>
    <t>ашық тиглдегі көміртегі мен майлардың  тұтану температурасы, 29-35 °С</t>
  </si>
  <si>
    <t>20.59.59.00.14.00.03.09.1</t>
  </si>
  <si>
    <t>ашық тиглдегі көміртегі мен майлардың  тұтану температурасы, 78-88 °С</t>
  </si>
  <si>
    <t>температуры вспышки углеводородов и масел в закрытом тигле, 29-35 °С</t>
  </si>
  <si>
    <t>20.59.59.00.14.00.03.15.1</t>
  </si>
  <si>
    <t>мұнай және мұнай өнімдерінің фракциондық құрамы, 37,5-193,5 °С</t>
  </si>
  <si>
    <t>температура вспышки углеводородов и масел в открытом тигле, 78-88 °С</t>
  </si>
  <si>
    <t>20.59.59.00.14.00.03.18.1</t>
  </si>
  <si>
    <t>кристаллизация басталғандағы температура, -53,6С</t>
  </si>
  <si>
    <t>фракционного состава нефти и нефтепродуктов, 37,5-193,5 °С</t>
  </si>
  <si>
    <t>20.59.59.00.14.00.03.31.1</t>
  </si>
  <si>
    <t>сұйықтық тығыздығы, диапазон 808,0-812,0</t>
  </si>
  <si>
    <t>Температуры начала кристаллизации, -53,6С</t>
  </si>
  <si>
    <t>Температуры начала кристаллизации топлива</t>
  </si>
  <si>
    <t>20.59.59.00.14.00.02.71.1</t>
  </si>
  <si>
    <t xml:space="preserve">  киімдер, автомобильдер,  шабадандар,  теннистік  ракеткалар  және с.с. үшін  тоқыма материалдардан тыстар</t>
  </si>
  <si>
    <t>плотности жидкостей, диапазон 808,0-812,0</t>
  </si>
  <si>
    <t>определение плотности нефтепродуктов (770 - 830)</t>
  </si>
  <si>
    <t>13.92.29.00.00.00.60.80.1</t>
  </si>
  <si>
    <t>Тыс</t>
  </si>
  <si>
    <t>Чехол</t>
  </si>
  <si>
    <t>Чехлы из текстильных материалов для одежды, автомобилей, чемоданов, теннисных ракеток и т.п.</t>
  </si>
  <si>
    <t xml:space="preserve"> ГОСТ 959-2002 марка   6 СТ190 кернеуiмен стартер, 190 А*час, ортақ қақпақпен сыйымдылықпен.</t>
  </si>
  <si>
    <t>27.20.21.00.00.00.02.45.2</t>
  </si>
  <si>
    <t>ГОСТ 959-2002 марка 6СТ -190А стартерный,  напряжением 12 В, емкостью 190 А*час,  с общей крышкой.</t>
  </si>
  <si>
    <t>Поставка в течение 60 календарных дней с даты заключения договора</t>
  </si>
  <si>
    <t>14.12.30.00.00.10.10.14.1</t>
  </si>
  <si>
    <t>Противообледенительная жидкость жидкость тип 4 , изумрудно-зеленого цвета от прозрачного до слегка мутного, используется как антиобледенительная жидкость для ВС, т.е. предотвращает обледенение самолета во время вылета</t>
  </si>
  <si>
    <t xml:space="preserve">Противообледенительная жидкость тип 1 красно-оранжевого цвета от прозрачного до мутного, имеющая запах типичный для гликоля, полностью растворима в воде. Легка в пременении с уже существующим оборудованием </t>
  </si>
  <si>
    <t>Бумага индикаторная</t>
  </si>
  <si>
    <t>"Соmet" для чистки, дезодорации и удаления устойчивых загрязнений: мочевого камня, отложений солей жесткости, ржавчины с унитазов, фаянсовых раковин.</t>
  </si>
  <si>
    <t>20.59.59.00.02.05.00.60.1</t>
  </si>
  <si>
    <t>Известь хлорная</t>
  </si>
  <si>
    <t>марки Б, 3-й сорт, 27%, ГОСТ 1692-85</t>
  </si>
  <si>
    <t>32.91.12.00.00.00.14.13.1</t>
  </si>
  <si>
    <t>набор</t>
  </si>
  <si>
    <t xml:space="preserve">Сетевой фильтр, APC, E-20G, 5 розеток, 5 м. </t>
  </si>
  <si>
    <t>32.99.80.00.00.00.00.10.1</t>
  </si>
  <si>
    <t>Скотч</t>
  </si>
  <si>
    <t>широкий, свыше 3 см</t>
  </si>
  <si>
    <t>Длиной не менее 180м., шириной 5см</t>
  </si>
  <si>
    <t>13.99.19.00.00.00.30.18.1</t>
  </si>
  <si>
    <t>шпагат</t>
  </si>
  <si>
    <t>Крученые  изделия из полипропиленовых волокон. Однониточный. ГОСТ 17308-88</t>
  </si>
  <si>
    <t>однониточный (крученые изделия из полипропиленового волокна однониточный</t>
  </si>
  <si>
    <t>бобина</t>
  </si>
  <si>
    <t>13.99.19.00.00.00.30.16.1</t>
  </si>
  <si>
    <t>Веревка</t>
  </si>
  <si>
    <t>Крученые  изделия многоразового использования из капроновых волокон. ГОСТ 1868-88</t>
  </si>
  <si>
    <t>19.20.23.00.00.00.21.10.1</t>
  </si>
  <si>
    <t>Нефрас</t>
  </si>
  <si>
    <t>С-50/170, массовая доля серы не более 0,02%, йодное число не более 1,3 г йода на 100 г нефраса</t>
  </si>
  <si>
    <t>"Нефрас" С-50/170 массовая доля серы не более 0,02% на 100 г нефраса</t>
  </si>
  <si>
    <t>112</t>
  </si>
  <si>
    <t>Литр (куб. дм.)</t>
  </si>
  <si>
    <t>22.19.35.00.35.20.10.08.1</t>
  </si>
  <si>
    <t>Рукав резиновый напорно-всасывающий с текстильным каркасом неармированный</t>
  </si>
  <si>
    <t>Рукав напорно-всасывающий Б-2-65 ГОСТ 5398-76.  Внутренний диаметр рукова 65(предельное отклонение ±1,5).</t>
  </si>
  <si>
    <t>22.19.35.00.35.20.10.06.1</t>
  </si>
  <si>
    <t>Рукав напорно-всасывающий Б-2-50 ГОСТ 5398-76.  Внутренний диаметр рукова 50(предельное отклонение ±1,5).</t>
  </si>
  <si>
    <t>Вентиль</t>
  </si>
  <si>
    <t>вентиль Ду-15 мм</t>
  </si>
  <si>
    <t>вентиль Ду-20 мм</t>
  </si>
  <si>
    <t>26.40.42.00.00.00.23.10.1</t>
  </si>
  <si>
    <t>13.99.19.00.00.00.20.16.1</t>
  </si>
  <si>
    <t>Лента липкая изоляционная</t>
  </si>
  <si>
    <t>Көлемі:185/75R16.  Жеңіл  автомобильдер үшін жаңа пневматикалық  резеңке дөңгелек. Дөңгелек құрылымы: радиалдық. Толымдылығы: камерсіз дөңгелек. Айналасының и қалыпты диаметрі: 16.  барлық маусымдық  тікенсіз дөңгелек.</t>
  </si>
  <si>
    <t>Размер:185/75R16.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</si>
  <si>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22.11.13.00.00.11.20.10.1</t>
  </si>
  <si>
    <t xml:space="preserve">дөңгелек </t>
  </si>
  <si>
    <t>Көлемі:10.00R20.  Жүк  автомобильдері мен автобустар  үшін жаңа пневматикалық  резеңке дөңгелек. Дөңгелек құрылымы: радиалдық. Толымдылығы: камерлі дөңгелек.Жылдамдық категория индексі І (ең жоғарғы  Жылдамдық 100 км/ч). Қабаттылық қалыбы 14.  ГОСТ 5513-97.</t>
  </si>
  <si>
    <t>22.11.13.00.00.11.20.15.1</t>
  </si>
  <si>
    <t>Көлемі:12.00R20 (320х508R.  Жүк  автомобильдері немесе автобустар  үшін жаңа пневматикалық  резеңке дөңгелек. Дөңгелек құрылымы: радиалдық. Толымдылығы: камерлі  дөңгелек. Жылдамдық категория  индексі  I (ең жоғарғы  жылдамдық 100 км/ч). қабаттылық қалыбы 14.  ГОСТ 5513-97.</t>
  </si>
  <si>
    <t>Размер:12.00R20 (320x508).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5513-97.</t>
  </si>
  <si>
    <t>пара</t>
  </si>
  <si>
    <t>Перчатки технические</t>
  </si>
  <si>
    <t>018</t>
  </si>
  <si>
    <t>метр погонный</t>
  </si>
  <si>
    <t>қоқыс үшін қаптар</t>
  </si>
  <si>
    <t>Мешок полиэтиленовый</t>
  </si>
  <si>
    <t>пакет мусорный по 50шт.</t>
  </si>
  <si>
    <t>5111</t>
  </si>
  <si>
    <t>рулон</t>
  </si>
  <si>
    <t>055</t>
  </si>
  <si>
    <t>сым</t>
  </si>
  <si>
    <t xml:space="preserve">Проволока </t>
  </si>
  <si>
    <t>болат, салқынтартқыш, көміртегі болаттан, қалыпты  диаметрі - 0,50 мм.</t>
  </si>
  <si>
    <t>Стальная, холоднотянутая, из углеродистой стали, номинальный диаметр - 0,50 мм.</t>
  </si>
  <si>
    <t>Проволока для пломбирования</t>
  </si>
  <si>
    <t>25.73.10.00.00.15.11.10.1</t>
  </si>
  <si>
    <t>разбивания комьев уже разрыхлённой почвы, очистки последней от выкопанных корней сорных трав, лёгкого разрыхления последней между рядами растений</t>
  </si>
  <si>
    <t>25.73.30.00.00.29.13.10.1</t>
  </si>
  <si>
    <t>Рулетка</t>
  </si>
  <si>
    <t xml:space="preserve">ұзындығын өлшеуе арналған құрал. Катөшкіге оралған бөлініп көрсетілген пластмасс немесе металл лента, лентаны орау механизмімен жабдықталған 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</si>
  <si>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</si>
  <si>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27.20.11.00.00.00.06.30.1</t>
  </si>
  <si>
    <t>Аккумулятор</t>
  </si>
  <si>
    <t>27.20.21.00.00.00.02.40.3</t>
  </si>
  <si>
    <t>ГОСТ 959-2002 марка 6СТ-132АЗ; қышқылды, стартерлік, 12 В кернеумен, сыйымдылығы 132 А*сағ, жалпы  қақпақпен З –  электролит құйылған  және толықтай зарядталған.</t>
  </si>
  <si>
    <t>ГОСТ 959-2002 марка 6СТ-132АЗ; кислотный, стартерный, напряжением 12 В, емкостью 132 А*час, с общей крышкой З – залитая электролитом и полностью заряженная.</t>
  </si>
  <si>
    <t>27.20.21.00.00.00.02.15.3</t>
  </si>
  <si>
    <t>ГОСТ 959-2002 марка 6СТ-60 АЗ; қышқылды, стартерлік,12 В кернеуімен, сыйымдылығы 60 А*сағ., жалпы қақпақпен З – электролит құйылған  және толықтай зарядталған.</t>
  </si>
  <si>
    <t>ГОСТ 959-2002 марка 6СТ-60 АЗ; кислотный, стартерный, напряжением 12 В, емкостью 60 А*час, с общей крышкой З – залитая электролитом и полностью заряженная.</t>
  </si>
  <si>
    <t>27.20.21.00.00.00.02.20.1</t>
  </si>
  <si>
    <t>ГОСТ 959-2002 марка 6СТ-75; қышқылды, стартерлік,12 В кернеуімен, сыйымдылығы 75 А* сағат</t>
  </si>
  <si>
    <t>ГОСТ 959-2002 марка 6СТ-75; кислотный, стартерный, напряжением 12 В, емкостью 75 А*час</t>
  </si>
  <si>
    <t>27.20.21.00.00.00.02.25.3</t>
  </si>
  <si>
    <t>ГОСТ 959-2002 марка 6СТ-90 АЗ; қышқылды, стартерлік, 12 В кернеумен, сыйымдылығы 90 А*сағ, жалпы қақпақпен   З – электролит құйылған  және толықтай зарядталған.</t>
  </si>
  <si>
    <t>ГОСТ 959-2002 марка 6СТ-90 АЗ; кислотный, стартерный, напряжением 12 В, емкостью 90 А*час, с общей крышкой З – залитая электролитом и полностью заряженная.</t>
  </si>
  <si>
    <t>для дизельного двигателя</t>
  </si>
  <si>
    <t>28.13.11.00.00.00.12.13.1</t>
  </si>
  <si>
    <t>азаматтық авиация үшін  сусындарды және суларды  тазарту немесе  сүзу үшін жабдықтан басқа  сұйықтықты тазалау  немесе  сүзу (сұйықтық басқа  сүзгілер) үшін жабдық</t>
  </si>
  <si>
    <t>28.29.12.00.00.00.17.10.1</t>
  </si>
  <si>
    <t>сүзу үшін жабдық</t>
  </si>
  <si>
    <t>оборудование для фильтрования</t>
  </si>
  <si>
    <t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</t>
  </si>
  <si>
    <t>Фильтроэлементы 115 ФЭ 8Д2966115, тонкостью фильтрации до 2,5 мкм</t>
  </si>
  <si>
    <t>для грузовых автомобилей</t>
  </si>
  <si>
    <t>Картридж</t>
  </si>
  <si>
    <t xml:space="preserve">Тонерлік. Қара.
</t>
  </si>
  <si>
    <t>26.20.16.11.13.11.11.10.1</t>
  </si>
  <si>
    <t>Тонерный. Черный.</t>
  </si>
  <si>
    <t xml:space="preserve">Тонерный. Черный.
</t>
  </si>
  <si>
    <t>Картридж Canon FX-10</t>
  </si>
  <si>
    <t>26.20.16.11.11.11.11.10.1</t>
  </si>
  <si>
    <t>картридж  HP Q5949a</t>
  </si>
  <si>
    <t>картридж НР  Q 2612 А</t>
  </si>
  <si>
    <t xml:space="preserve">26.20.16.11.13.11.11.10.1
</t>
  </si>
  <si>
    <t>Картридж СЕ285А</t>
  </si>
  <si>
    <t>29.32.30.00.05.01.04.03.1</t>
  </si>
  <si>
    <t>артқы кардан білігі</t>
  </si>
  <si>
    <t>Задний карданный вал</t>
  </si>
  <si>
    <t>в сборе с шарниром, фланцами, промежуточной опорой, для грузовых автомобилей</t>
  </si>
  <si>
    <t>Вал карданный основной для автомашины Камаз-53229</t>
  </si>
  <si>
    <t>29.32.30.00.04.03.02.01.1</t>
  </si>
  <si>
    <t xml:space="preserve">алғашқы білік (жетекші) </t>
  </si>
  <si>
    <t>Вал первичный (ведущий)</t>
  </si>
  <si>
    <t>коробка передач - четырехступенчатая, двухвальная</t>
  </si>
  <si>
    <t>Вал первичный для автомашины Камаз-53229</t>
  </si>
  <si>
    <t>29.32.30.00.05.01.03.03.1</t>
  </si>
  <si>
    <t>Промежуточный карданный вал</t>
  </si>
  <si>
    <t xml:space="preserve">дизельдік қозғалтқыш үшін  </t>
  </si>
  <si>
    <t>Вал промежуточный для автомашины Камаз КПП 53229 1701048</t>
  </si>
  <si>
    <t>29.10.19.00.00.10.19.11.2</t>
  </si>
  <si>
    <t xml:space="preserve">Коренной вкладыш </t>
  </si>
  <si>
    <t xml:space="preserve">для дизельного двигателя </t>
  </si>
  <si>
    <t xml:space="preserve">Вкладыш коренной для автомашины КРАЗ и КАМАЗ, 740-1000102  Р1, Р2, Р3 </t>
  </si>
  <si>
    <t>839</t>
  </si>
  <si>
    <t>29.10.19.00.00.10.18.11.2</t>
  </si>
  <si>
    <t>Шатунный вкладыш</t>
  </si>
  <si>
    <t>Вкладыш шатунный для автомашины КРАЗ и КАМАЗ</t>
  </si>
  <si>
    <t>шестерндер</t>
  </si>
  <si>
    <t>для легковых автомобилей</t>
  </si>
  <si>
    <t>29.32.30.00.15.00.06.07.1</t>
  </si>
  <si>
    <t>төлке</t>
  </si>
  <si>
    <t>Втулка</t>
  </si>
  <si>
    <t>шестерни</t>
  </si>
  <si>
    <t xml:space="preserve">Втулка подш.шестерни 1п вторич.вала  для двигателя ЯМЗ </t>
  </si>
  <si>
    <t xml:space="preserve">Втулка расп. шестерни для двигателя ЯМЗ </t>
  </si>
  <si>
    <t>29.32.30.00.15.00.06.15.1</t>
  </si>
  <si>
    <t xml:space="preserve">Втулка шатуна для двигателя ЯМЗ </t>
  </si>
  <si>
    <t>Втулка шестерни для автомашины КРАЗ</t>
  </si>
  <si>
    <t>29.31.22.00.00.00.30.06.1</t>
  </si>
  <si>
    <t>Генератор</t>
  </si>
  <si>
    <t>номинальное напряжение не более 14 В, постоянного тока, с независимым возбуждением</t>
  </si>
  <si>
    <t>Генератор для зарядки аккумулятора</t>
  </si>
  <si>
    <t>Генератор для зарядки аккумулятора Камаз 53229,1601-3701</t>
  </si>
  <si>
    <t>29.10.19.00.00.20.22.10.2</t>
  </si>
  <si>
    <t>Гильзалық-поршендік топ</t>
  </si>
  <si>
    <t>Гильзо-поршневая группа</t>
  </si>
  <si>
    <t xml:space="preserve">дизельдік қозғалтқыш үшін </t>
  </si>
  <si>
    <t xml:space="preserve">для поршневых двигателей с искровым зажиганием (карбюраторные) </t>
  </si>
  <si>
    <t>Гильза, поршень для автомашины Газель</t>
  </si>
  <si>
    <t>29.10.19.00.00.20.22.11.2</t>
  </si>
  <si>
    <t>Гильза, поршень для автомашины МАЗ</t>
  </si>
  <si>
    <t>29.32.30.00.13.00.01.02.1</t>
  </si>
  <si>
    <t>Глушитель основной</t>
  </si>
  <si>
    <t>Глушитель для автомашины ГАЗ, ПАЗ</t>
  </si>
  <si>
    <t>29.10.19.00.00.20.12.10.1</t>
  </si>
  <si>
    <t>Головка блока цилиндров</t>
  </si>
  <si>
    <t>431900-1601130</t>
  </si>
  <si>
    <t>Головка блока для автомашины Газель</t>
  </si>
  <si>
    <t>Диск сцепления ведом. для автомашины ЗИЛ</t>
  </si>
  <si>
    <t>Диск сцепления ведом. для автомашины КРАЗ</t>
  </si>
  <si>
    <t>Диск сцепления ведущий для автомашины КАМАЗ</t>
  </si>
  <si>
    <t>Диск сцепления ведущий для автомашины КРАЗ</t>
  </si>
  <si>
    <t>29.32.30.00.14.00.02.02.1</t>
  </si>
  <si>
    <t>Карбюратор</t>
  </si>
  <si>
    <t>с нисходяшим потоком или падающим</t>
  </si>
  <si>
    <t>Карбюратор для автомашины  ГАЗ-53, ПАЗ</t>
  </si>
  <si>
    <t>29.32.30.00.14.00.01.02.1</t>
  </si>
  <si>
    <t>Карбюратор для автомашины Газель</t>
  </si>
  <si>
    <t>29.10.19.00.00.10.15.10.2</t>
  </si>
  <si>
    <t>Поршневое кольцо</t>
  </si>
  <si>
    <t>Кольцо поршня для автомашины ГАЗ-53, ПАЗ, Ст. ВК-53-1000100-10</t>
  </si>
  <si>
    <t>29.32.30.00.05.03.14.02.1</t>
  </si>
  <si>
    <t>Крестовина карданного вала</t>
  </si>
  <si>
    <t>дизельдік қозғалтқыш үшін, екі секциялы</t>
  </si>
  <si>
    <t>Крестовина для автомашины КАМАЗ и КРАЗ, 53205-2205025-10</t>
  </si>
  <si>
    <t>Масляный насос в сборе</t>
  </si>
  <si>
    <t>для дизельного двигателя, двухсекционный</t>
  </si>
  <si>
    <t>Маслонасос для автомашины Камаз 53229, 110 10 14</t>
  </si>
  <si>
    <t>29.32.30.00.15.00.02.02.1</t>
  </si>
  <si>
    <t>Балансир</t>
  </si>
  <si>
    <t>жүк   автомобильдері үшін</t>
  </si>
  <si>
    <t>Ось для балансировки заднего и переднего моста,  Краз-6443</t>
  </si>
  <si>
    <t>29.32.30.00.03.01.03.02.1</t>
  </si>
  <si>
    <t>ілінісуді өшіру мойынтірегі (сығу мойынтірегі)</t>
  </si>
  <si>
    <t>Подшипник выключения сцепления (выжимной подшипник)</t>
  </si>
  <si>
    <t>Подшипник выжимной для автомашины  КРАЗ, 986714</t>
  </si>
  <si>
    <t xml:space="preserve">Подшипник выжимной  автомашины МАЗ236-1601-1800 Б2 </t>
  </si>
  <si>
    <t>29.10.19.00.00.20.28.11.1</t>
  </si>
  <si>
    <t>цилиндр блогы басының прокладкасы</t>
  </si>
  <si>
    <t>Прокладка головки блока цилиндров</t>
  </si>
  <si>
    <t>Прокладка головки блока для двигателя ЯМЗ, 238-1003210</t>
  </si>
  <si>
    <t>29.32.30.00.01.01.05.01.1</t>
  </si>
  <si>
    <t>салқындату жүйесінің радиаторы</t>
  </si>
  <si>
    <t>Радиатор системы охлаждения</t>
  </si>
  <si>
    <t>Радиатор водяной для автомашины Газель</t>
  </si>
  <si>
    <t>29.32.30.00.01.01.05.02.1</t>
  </si>
  <si>
    <t>Радиатор водяной для автомашины КАМАЗ</t>
  </si>
  <si>
    <t>Радиатор водяной для автомашины Краз258-1301010-01</t>
  </si>
  <si>
    <t>Радиатор водяной для автомашины Маз</t>
  </si>
  <si>
    <t>29.31.22.00.00.00.43.10.1</t>
  </si>
  <si>
    <t>тартқыш реле</t>
  </si>
  <si>
    <t xml:space="preserve">Втягивающее реле </t>
  </si>
  <si>
    <t>жеңіл автомобиль  үшін өткізгіш шестернін  электр механикалық орналастыру стартері үшін</t>
  </si>
  <si>
    <t>для статера с электромеханическим перемещением шестерни привода, для грузовых автомобилей</t>
  </si>
  <si>
    <t xml:space="preserve">Реле втягивающее стартера для автомашины КРАЗ, Ст-142-37088 </t>
  </si>
  <si>
    <t>ноябрь</t>
  </si>
  <si>
    <t>29.31.22.00.00.00.10.10.1</t>
  </si>
  <si>
    <t>Стартер</t>
  </si>
  <si>
    <t>Стартер для автомашины Газель, Уаз</t>
  </si>
  <si>
    <t>29.31.22.00.00.00.10.12.1</t>
  </si>
  <si>
    <t>Стартер для автомашины Зил</t>
  </si>
  <si>
    <t>Стартер для автомашины Камаз</t>
  </si>
  <si>
    <t xml:space="preserve">Стартер для автомашины КРАЗ, СТ142Т </t>
  </si>
  <si>
    <t>29.32.30.00.11.00.03.01.1</t>
  </si>
  <si>
    <t xml:space="preserve"> жоғарғы қысым отын сорғысы (ЖҚОС)</t>
  </si>
  <si>
    <t>Топливный насос высокого давления (ТНВД)</t>
  </si>
  <si>
    <t>Рядные</t>
  </si>
  <si>
    <t>Топливная аппаратура для автомашины Маз ,60.1111005-30</t>
  </si>
  <si>
    <t>28.11.42.00.00.00.10.11.1</t>
  </si>
  <si>
    <t>наддувочный агрегат</t>
  </si>
  <si>
    <t>Трубонаддув для автомашин МАЗ, Амкадор, 65055-132 32 04</t>
  </si>
  <si>
    <t>Седельно сцепное устройство для ТЗ. Краз-258 Б1</t>
  </si>
  <si>
    <t>Защитные очки</t>
  </si>
  <si>
    <t>Кисть малярная</t>
  </si>
  <si>
    <t>22.19.72.00.00.10.10.10.1</t>
  </si>
  <si>
    <t>Для защиты от тока напряжением до 1000В.</t>
  </si>
  <si>
    <t>32.99.11.00.00.00.14.14.1</t>
  </si>
  <si>
    <t>рН-метрии (рН-стандарт)</t>
  </si>
  <si>
    <t>20.59.59.00.14.00.03.54.1</t>
  </si>
  <si>
    <t>Стандарт</t>
  </si>
  <si>
    <t>Стандарт титры для буферных растворов</t>
  </si>
  <si>
    <t>сүзгі үшін жабдық</t>
  </si>
  <si>
    <t>Фильтроэлементы  ФЭ 170-5-1-В, тонкостью фильтрации не более 5мкм</t>
  </si>
  <si>
    <t>Фильтроэлементы ЭС-900-1-М, содержание свободной воды на выходе % масс, не более 0,0015</t>
  </si>
  <si>
    <t>Тряпка для мытья полов</t>
  </si>
  <si>
    <t>20.51.13.00.00.10.10.10.1</t>
  </si>
  <si>
    <t>Фейрверк</t>
  </si>
  <si>
    <t>создают впечатляющие эффекты с помощью акустических, световых или дымовых эффектов при сгорании</t>
  </si>
  <si>
    <t>Набор сигнала охотника, для подачи огневых сигналов бедствия №3, 15 штук в пачке</t>
  </si>
  <si>
    <t>29.10.19.00.00.10.15.11.2</t>
  </si>
  <si>
    <t xml:space="preserve">для дизельного двигателя, ГОСТ 621-87, маслосъемное </t>
  </si>
  <si>
    <t>Кольцо поршня для двигателя МАЗ, Ст. 236-1004002, 2 комплекта</t>
  </si>
  <si>
    <t>17.23.12.10.00.00.00.50.1</t>
  </si>
  <si>
    <t>Конверттер</t>
  </si>
  <si>
    <t>Конверты</t>
  </si>
  <si>
    <t>формат C4 (229 х 324 мм)</t>
  </si>
  <si>
    <t>без окон</t>
  </si>
  <si>
    <t>17.23.12.10.00.00.00.40.1</t>
  </si>
  <si>
    <t>құжаттар үшін перфорациямен, көлемі 235*305мм</t>
  </si>
  <si>
    <t>формат C5 (162 х 229 мм)</t>
  </si>
  <si>
    <t>22.29.25.00.00.00.27.10.2</t>
  </si>
  <si>
    <t>Файл - қосымша парақ</t>
  </si>
  <si>
    <t>Файл - вкладыш</t>
  </si>
  <si>
    <t>№ п/п</t>
  </si>
  <si>
    <t>Ұйым атауы</t>
  </si>
  <si>
    <t>Наименование организации</t>
  </si>
  <si>
    <t>Код ТРУ (по КПВЭД/ ЕНС ТРУ)</t>
  </si>
  <si>
    <t>Cатып алынатын тауарлардың, жұмыстар мен қызметтердің  атауы</t>
  </si>
  <si>
    <t>Наименование закупаемых товаров, работ и услуг</t>
  </si>
  <si>
    <t xml:space="preserve">Тауарлардың, жұмыстар мен қызметтердің  қысқаша мінездемесі (сипаттамасы) сілтемелермен (ҚР СТ,ГОСТ, ТУ және т.б.) </t>
  </si>
  <si>
    <t>Краткая характеристика (описание) товаров, работ и услуг с указанием (СТ РК, ГОСТ, ТУ и т.д.)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</si>
  <si>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</si>
  <si>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</si>
  <si>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</si>
  <si>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</si>
  <si>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</si>
  <si>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</si>
  <si>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</si>
  <si>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</si>
  <si>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</si>
  <si>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</si>
  <si>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</si>
  <si>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</si>
  <si>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</si>
  <si>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</si>
  <si>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</si>
  <si>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</si>
  <si>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</si>
  <si>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</si>
  <si>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</si>
  <si>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9</t>
  </si>
  <si>
    <t>2 Т</t>
  </si>
  <si>
    <t>1 Т</t>
  </si>
  <si>
    <t>"Атырау халықаралық әуежайы" АҚ</t>
  </si>
  <si>
    <t>АО "Международный аэропорт Атырау"</t>
  </si>
  <si>
    <t>06.20.10.00.00.00.20.20.1</t>
  </si>
  <si>
    <t>Газ природный (естественный) в газообразном состоянии</t>
  </si>
  <si>
    <t>ОИ</t>
  </si>
  <si>
    <t xml:space="preserve">г. Атырау, аэропорт </t>
  </si>
  <si>
    <t>январь</t>
  </si>
  <si>
    <t>DDP</t>
  </si>
  <si>
    <t>100% предоплата</t>
  </si>
  <si>
    <t>113</t>
  </si>
  <si>
    <t>метр кубический</t>
  </si>
  <si>
    <t>ОТП</t>
  </si>
  <si>
    <t>3 Т</t>
  </si>
  <si>
    <t>ЦП</t>
  </si>
  <si>
    <t>июль</t>
  </si>
  <si>
    <t>штука</t>
  </si>
  <si>
    <t>май</t>
  </si>
  <si>
    <t xml:space="preserve"> Поставка в течение 60 календарных дней с даты подписания договора</t>
  </si>
  <si>
    <t>Оплата за фактически поставленный Поставщиком объем Товара</t>
  </si>
  <si>
    <t>комплект</t>
  </si>
  <si>
    <t>4 Т</t>
  </si>
  <si>
    <t>июнь</t>
  </si>
  <si>
    <t>Поставка в течение 30 календарных дней с даты заключения договора</t>
  </si>
  <si>
    <t>февраль</t>
  </si>
  <si>
    <t>Килограмм</t>
  </si>
  <si>
    <t xml:space="preserve"> Поставка в течение 30 календарных дней с даты подписания договора</t>
  </si>
  <si>
    <t>8 Т</t>
  </si>
  <si>
    <t>шелек</t>
  </si>
  <si>
    <t>Ведро</t>
  </si>
  <si>
    <t>9 Т</t>
  </si>
  <si>
    <t>19.20.23.00.00.00.42.10.1</t>
  </si>
  <si>
    <t>Гептан</t>
  </si>
  <si>
    <t xml:space="preserve">қалыпты эталондық, нығыздығы  20°С  863 кг/м3 артық емес, 0,003% күкірттің массалық жалпы үлесі </t>
  </si>
  <si>
    <t>нормальный эталонный, плотность при 20°С не более 863 кг/м3, массовая доля общей серы не более 0,003%</t>
  </si>
  <si>
    <t>литр (куб.дм.)</t>
  </si>
  <si>
    <t>10 Т</t>
  </si>
  <si>
    <t>25.72.11.00.00.12.14.10.1</t>
  </si>
  <si>
    <t>құлып</t>
  </si>
  <si>
    <t>Замок</t>
  </si>
  <si>
    <t xml:space="preserve">ойып салатын құлып </t>
  </si>
  <si>
    <t>Замки врезные</t>
  </si>
  <si>
    <t>отын сапасының индикаторы</t>
  </si>
  <si>
    <t xml:space="preserve">Индикатор качества топлива </t>
  </si>
  <si>
    <t>упаковка</t>
  </si>
  <si>
    <t>12 Т</t>
  </si>
  <si>
    <t>13 Т</t>
  </si>
  <si>
    <t>20.13.31.00.20.00.10.10.2</t>
  </si>
  <si>
    <t>Кальций хлориді  (хлорлы  кальций)</t>
  </si>
  <si>
    <t>Хлорид кальция (хлористый кальций)</t>
  </si>
  <si>
    <t>кальциленген, жоғарғы сорт, 96,5%, ГОСТ 450-77</t>
  </si>
  <si>
    <t>кальцинированный, высшый сорт, 96,5%, ГОСТ 450-77</t>
  </si>
  <si>
    <t>в гранулах</t>
  </si>
  <si>
    <t>16 Т</t>
  </si>
  <si>
    <t>17 Т</t>
  </si>
  <si>
    <t>25.73.10.00.00.10.11.14.1</t>
  </si>
  <si>
    <t>күрек</t>
  </si>
  <si>
    <t>Лопата</t>
  </si>
  <si>
    <t>сапты собық күрек</t>
  </si>
  <si>
    <t>Лопата совковая с черенком</t>
  </si>
  <si>
    <t>25.73.10.00.00.10.10.12.1</t>
  </si>
  <si>
    <t>қазатын үшкір ұшты күректер (тік күрек)</t>
  </si>
  <si>
    <t>Лопаты копальные остроконечные (штыковые)</t>
  </si>
  <si>
    <t>Лопата штыковые с деревянным черенком 1.3 метр</t>
  </si>
  <si>
    <t>778</t>
  </si>
  <si>
    <t>Упаковка</t>
  </si>
  <si>
    <t>Ареометр</t>
  </si>
  <si>
    <t>26.51.51.16.12.11.11.13.1</t>
  </si>
  <si>
    <t>Замок навесной</t>
  </si>
  <si>
    <t>март</t>
  </si>
  <si>
    <t>25 Т</t>
  </si>
  <si>
    <t>20.59.59.00.15.00.00.61.1</t>
  </si>
  <si>
    <t>Оттан қорғайтын құрам</t>
  </si>
  <si>
    <t>Огнезащитный состав</t>
  </si>
  <si>
    <t>ағаш бұйымға, табиғи және синтетикалық талшық маталарға, кілемдерге, ковроланға, портьерге, жапқышқа, брезентке, қағазға сіңірту үшін</t>
  </si>
  <si>
    <t>для пропитки древесины, тканей из натуральных и синтетических волокон, ковров, ковролана, портьер, занавесей, брезента, бумаги</t>
  </si>
  <si>
    <t>Огнебиозащитный состав КСД, для обработки дерево</t>
  </si>
  <si>
    <t>166</t>
  </si>
  <si>
    <t>28.29.22.00.00.00.11.16.1</t>
  </si>
  <si>
    <t>көшірмелі өрт сөндіргіш</t>
  </si>
  <si>
    <t>огнетушитель переносной</t>
  </si>
  <si>
    <t>огнетушитель переносной порошковый</t>
  </si>
  <si>
    <t>Огнетушитель ОП -4</t>
  </si>
  <si>
    <t>28 Т</t>
  </si>
  <si>
    <t>29 Т</t>
  </si>
  <si>
    <t>25.73.30.00.00.14.20.13.1</t>
  </si>
  <si>
    <t>Паяльник</t>
  </si>
  <si>
    <t>Электропаяльник</t>
  </si>
  <si>
    <t>220В 60 Вт</t>
  </si>
  <si>
    <t>25.72.13.00.00.30.17.10.1</t>
  </si>
  <si>
    <t>Бақылау пломбасы</t>
  </si>
  <si>
    <t>Контрольная пломба</t>
  </si>
  <si>
    <t>қорғасын пломба</t>
  </si>
  <si>
    <t>Пломба свинцовая</t>
  </si>
  <si>
    <t>23.19.23.12.01.12.10.09.1</t>
  </si>
  <si>
    <t>Стақан</t>
  </si>
  <si>
    <t>Стакан</t>
  </si>
  <si>
    <t>Стақанша Н-1-600 ТС ГОСТ 25336-82. қалыпты сыйымдылығы 600 см3  төзімді шыныдан жасалған аласа стақан .</t>
  </si>
  <si>
    <t>Стакан Н-1-600 ТС ГОСТ 25336-82. Низкий стакан с носиком из термически стойкого стекла номинальной вместимостью 600 см3.</t>
  </si>
  <si>
    <t>38 Т</t>
  </si>
  <si>
    <t>август</t>
  </si>
  <si>
    <t>октябрь</t>
  </si>
  <si>
    <t>19.20.25.00.00.00.00.10.2</t>
  </si>
  <si>
    <t>Реактивті отын</t>
  </si>
  <si>
    <t>Топливо  реактивное</t>
  </si>
  <si>
    <t>ТС-1, нығыздығы 20 °С  780(775) кг/м3 кем емес, төменгі  деңгейде жануы 43120(42900) кДж/к</t>
  </si>
  <si>
    <t>ТС-1, плотность при 20 °С не менее 780(775) кг/м3, низшая теплота сгорания не менее 43120(42900) кДж/к</t>
  </si>
  <si>
    <t>кинематическая вязкость при 20⁰ не менее мм2/с-1,25, температура вспышки, определяемая в закрытом тигле не ниже 28⁰, температура начала кристаллизации не выше 55⁰</t>
  </si>
  <si>
    <t>ОТ</t>
  </si>
  <si>
    <t>январь, март, июнь,сентябрь</t>
  </si>
  <si>
    <t>168</t>
  </si>
  <si>
    <t>тонна (метрическая)</t>
  </si>
  <si>
    <t>44 Т</t>
  </si>
  <si>
    <t>13.20.19.00.00.20.10.30.2</t>
  </si>
  <si>
    <t>Ткань из пряжи бумажной</t>
  </si>
  <si>
    <t>Бязь - бумажная прочная, грубая ткань, вид толстого миткаля</t>
  </si>
  <si>
    <t>006</t>
  </si>
  <si>
    <t>метр</t>
  </si>
  <si>
    <t>17.12.13.40.10.00.00.10.1</t>
  </si>
  <si>
    <t>Қағаз</t>
  </si>
  <si>
    <t xml:space="preserve">Бумага </t>
  </si>
  <si>
    <t>формат А4, тығыздығы 80г/м2, 21х29,5 см</t>
  </si>
  <si>
    <t>формат А4, плотность 80г/м2, 21х29,5 см</t>
  </si>
  <si>
    <t xml:space="preserve">Бумага офисная 500л </t>
  </si>
  <si>
    <t>Одна пачка</t>
  </si>
  <si>
    <t>19.20.21.00.00.00.11.20.1</t>
  </si>
  <si>
    <t>Бензин</t>
  </si>
  <si>
    <t>этилсіз  және этиленген, АИ-80 қыздыру қозғалтқышы үшін жасалған</t>
  </si>
  <si>
    <t>неэтилированный и этилированный, произведенный для двигателей с искровым зажиганием: АИ-80</t>
  </si>
  <si>
    <t>19.20.21.00.00.00.11.40.1</t>
  </si>
  <si>
    <t>этилсіз  және этиленген, АИ-92 қыздыру қозғалтқышы үшін жасалған</t>
  </si>
  <si>
    <t>неэтилированный и этилированный, произведенный для двигателей с искровым зажиганием: АИ-92</t>
  </si>
  <si>
    <t>19.20.21.00.00.00.11.60.1</t>
  </si>
  <si>
    <t>этилсіз  және этиленген, АИ-95 қыздыру қозғалтқышы үшін жасалған</t>
  </si>
  <si>
    <t>неэтилированный и этилированный, произведенный для двигателей с искровым зажиганием: АИ-95</t>
  </si>
  <si>
    <t>19.20.26.00.00.00.00.20.1</t>
  </si>
  <si>
    <t>Дизелдік отын</t>
  </si>
  <si>
    <t>Топливо дизельное</t>
  </si>
  <si>
    <t>қысқы, тығыздығы 20 °С 840 кг/м3 артық емес, тұру температурасы  -35°С - - 45°С артық емес</t>
  </si>
  <si>
    <t>зимнее, плотность при 20 °С не более 840 кг/м3, температура застывания не выше -35°С - - 45°С</t>
  </si>
  <si>
    <t>19.20.26.00.00.00.00.10.1</t>
  </si>
  <si>
    <t>дизелдік отын</t>
  </si>
  <si>
    <t>жазғы, тығыздығы  20 °С 860 кг/м3 артық емес, тұру  температурасы  -10°С артық емес</t>
  </si>
  <si>
    <t>летнее, плотность при 20 °С не более 860 кг/м3, температура застывания не выше -10°С</t>
  </si>
  <si>
    <t>20.11.11.00.00.70.10.50.2</t>
  </si>
  <si>
    <t>Азот газообразный</t>
  </si>
  <si>
    <t>техникалық, 1-сорт (99,6%), ГОСТ 9293-74</t>
  </si>
  <si>
    <t>технический, 1-сорт (99,6%), ГОСТ 9293-74</t>
  </si>
  <si>
    <t>Азот  с заправкой в баллоны объемом  6 куб.м.</t>
  </si>
  <si>
    <t>Флакон</t>
  </si>
  <si>
    <t>20.41.41.00.00.00.20.10.3</t>
  </si>
  <si>
    <t>залалсыздандыру үшін құрал</t>
  </si>
  <si>
    <t>Средство для дезинфекции</t>
  </si>
  <si>
    <t>орынжайдың иісін кетіру үшін залалсыздандыруға  арналған иіс кетіретін құрал</t>
  </si>
  <si>
    <t>дезодорирующее средство для дезинфекции, дезодорации и санации помещений</t>
  </si>
  <si>
    <t>Дезодарант для дезинфекции туалетной системы ВС,порошковый водорастворимый пакет по 15 грамм</t>
  </si>
  <si>
    <t>20.41.41.00.00.00.20.20.1</t>
  </si>
  <si>
    <t>ағартатын және иіс кетіретін  құрал</t>
  </si>
  <si>
    <t>Средство отбеливающее и дезодорирующее</t>
  </si>
  <si>
    <t xml:space="preserve">предназначено для отбеливания и удаления пятен с белых изделий, дезинфекции различных поверхностей </t>
  </si>
  <si>
    <t>868</t>
  </si>
  <si>
    <t>Бутылка</t>
  </si>
  <si>
    <t>Эмаль</t>
  </si>
  <si>
    <t>20.30.21.00.21.06.13.23.1</t>
  </si>
  <si>
    <t>ПФ-115 түсі ақ  бірінші  сорт, ұшпайтын заттардың массалық  үлесі, %, 62-68 кем емес, ГОСТ 6465-76</t>
  </si>
  <si>
    <t>ПФ-115 первый сорт белый, массовая доля нелетучих веществ, %, не менее 62-68, ГОСТ 6465-76</t>
  </si>
  <si>
    <t>апрель</t>
  </si>
  <si>
    <t>ПФ-115 қызыл бірінші  сорт, ұшпайтын заттың массалық үлесі, %, 52-58 кем емес, ГОСТ 6465-76</t>
  </si>
  <si>
    <t>ПФ-115 первый сорт красный, массовая доля нелетучих веществ, %, не менее 52-58, ГОСТ 6465-76</t>
  </si>
  <si>
    <t>Сыр</t>
  </si>
  <si>
    <t>Краска</t>
  </si>
  <si>
    <t>20.41.31.00.00.10.20.30.1</t>
  </si>
  <si>
    <t>твердое, 3 группы, 65%, ГОСТ 30266-95</t>
  </si>
  <si>
    <t>20.41.32.00.00.00.20.10.1</t>
  </si>
  <si>
    <t>әйнек жуатын құрал</t>
  </si>
  <si>
    <t>Средство для мытья стекол</t>
  </si>
  <si>
    <t>шыны және әйнек заттардың барлық түрлерін  жууға арналған</t>
  </si>
  <si>
    <t>предназначен для мытья всех типов стеклянных и зеркальных поверхностей</t>
  </si>
  <si>
    <t>Объемом 450мл с поверхностно- активными добавками (ПАД)</t>
  </si>
  <si>
    <t>19.20.29.00.00.11.40.16.1</t>
  </si>
  <si>
    <t>Мотор майы</t>
  </si>
  <si>
    <t>SAE 10W-30 белгісімен дизельдік қозғалтқыш үшін  -25 ... +30°С температурада қолдануға</t>
  </si>
  <si>
    <t>для дизельных двигателей с обозначением по SAE 10W-30 к использованию при температуре -25 ... +30°С</t>
  </si>
  <si>
    <t>19.20.29.00.00.11.40.17.2</t>
  </si>
  <si>
    <t>SAE 10W-40 белгісімен дизельдік қозғалтқыш үшін -25... +35 °С  температурада қолдануға</t>
  </si>
  <si>
    <t>для дизельных двигателей с обозначением по SAE 10W-40 к использованию при температуре -25... +35 °С</t>
  </si>
  <si>
    <t>19.20.29.00.00.11.40.42.1</t>
  </si>
  <si>
    <t xml:space="preserve">М-10Г2 дизельдік қозғалтқыш үшін, классификация SAE 30, API СС, тығыздығы 20° С 905 кг/м3,  кинематикалық жабысқақтығы 11,0±0,5 мм2/с (сСт)  100 °С, тұру  температурасы -17°С  артық емес </t>
  </si>
  <si>
    <t xml:space="preserve">для дизельных двигателей М-10Г2, классификация SAE 30, API СС, плотность при 20° С 905 кг/м3, вязкость кинематическая 11,0±0,5 мм2/с (сСт) при 100 °С,температура застывания не выше -17°С </t>
  </si>
  <si>
    <t>М10Г2 (М8Г2)</t>
  </si>
  <si>
    <t>19.20.29.00.00.00.12.17.1</t>
  </si>
  <si>
    <t>Гидравликалық май</t>
  </si>
  <si>
    <t>гидравликалық ВМГЗ, белгісі  ГОСТ 17479.3-85 — МГ-15-В. Кинематикалық жабысқақтығы:  50°С,  – 10 м2/с кем емес,  -40°С,  – 1500 м2/с кем емес. Температура, °С: тиглдегі ашық жалын , 135 кем емес;</t>
  </si>
  <si>
    <t>гидравлическое ВМГЗ, Обозначение по ГОСТ 17479.3-85 — МГ-15-В. Кинематическая вязкость: при 50°С, не менее – 10 м2/с, при -40°С, не менее – 1500 м2/с. Температура, °С: вспышки в открытом тигле, не ниже 135;</t>
  </si>
  <si>
    <t>Масло для гидросистем ВМГЗ, плотность, при 20°С, 863 кг/м3</t>
  </si>
  <si>
    <t>Масло гидравлическое</t>
  </si>
  <si>
    <t>19.20.29.00.00.11.20.32.1</t>
  </si>
  <si>
    <t>Масло моторное</t>
  </si>
  <si>
    <t>бензиндік ғозғалтқыш үшін  белгісі SAE 10W-40  -25... +35 °С  температурада қолдануға</t>
  </si>
  <si>
    <t>для бензиновых двигателей обозначение по SAE 10W-40 к использованию при температуре -25... +35 °С</t>
  </si>
  <si>
    <t>19.20.29.00.00.11.20.28.1</t>
  </si>
  <si>
    <t>бензиндік ғозғалтқыш үшін  белгісі SAE 5W-40 температурада -30 ... +35°С қолдануға</t>
  </si>
  <si>
    <t>для бензиновых двигателей обозначение по SAE 5W-40 к использованию при температуре -30 ... +35°С</t>
  </si>
  <si>
    <t>присадка Api cG4SJ</t>
  </si>
  <si>
    <t>19.20.29.00.00.11.30.10.1</t>
  </si>
  <si>
    <t xml:space="preserve">әмбебап М-8В, классификация SAE 20, API SD/CB, орташа форсильденген бензиндік  және дизельдік қозғалтқыштар үшін  барлық маусымдық әмбебап май , тығыздығы 20° С, кг/м3 905, кинематикалық жабысқақтығы 7,5-8,5 мм2/с (сСт)  100 °С (классификация  API SD/CB, SAE 20W30) </t>
  </si>
  <si>
    <t xml:space="preserve">Универсальные М-8В, классификация SAE 20, API SD/CB, всесезонное универсальное масло для среднефорсированных бензиновых и дизельных двигателей, , плотность при 20° С, кг/м3 905, вязкость кинематическая 7,5-8,5 мм2/с (сСт) при 100 °С (классификация по API SD/CB, SAE 20W30) </t>
  </si>
  <si>
    <t>19.20.29.00.00.20.11.10.1</t>
  </si>
  <si>
    <t>Солидол</t>
  </si>
  <si>
    <t>Механикалық қоспалардың мөлшері 0,3% артық емес</t>
  </si>
  <si>
    <t>смазка общего назначения марка С,  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</si>
  <si>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Содержание механических примесей  не более 0,3%</t>
  </si>
  <si>
    <t xml:space="preserve">Трансмиссиялық май </t>
  </si>
  <si>
    <t>Масло трансмиссионное</t>
  </si>
  <si>
    <t>19.20.29.00.00.00.16.10.1</t>
  </si>
  <si>
    <t>ТМ-2-18 (бұрынғы белгісі ТЭп-15, белгісі  SAE 90 API GL-2), барлық маусымдық, тозуға қарсы, температуралық диапазон - 20 ..+100°С, кинематикалық  жабысқақтығы 100°С   14,00-24,99 мм² дейін</t>
  </si>
  <si>
    <t>ТМ-2-18 (старое обозначение ТЭп-15, обозначение по SAE 90 API GL-2), всесезонное, с противоизносными присадками, температурный диапазон - 20 ..+100°С, кинематическая вязкость при 100°С  до 14,00-24,99 мм²</t>
  </si>
  <si>
    <t>сентябрь</t>
  </si>
  <si>
    <t>Тонна (метрическая)</t>
  </si>
  <si>
    <t>Противообледенительная жидкость</t>
  </si>
  <si>
    <t>20.59.43.00.00.20.10.20.3</t>
  </si>
  <si>
    <t>Салқындататын сұйықтық  (антифриз, тосол)</t>
  </si>
  <si>
    <t>Охлаждающая жидкость (антифриз, тосол)</t>
  </si>
  <si>
    <t>Тоңазу температурасы -40 °С артық емес,  механикалық қоспасыз мөлдір біркелкі сырланған сұйықтық</t>
  </si>
  <si>
    <t>Температура начала замерзания  не выше -40 °С, прозрачная однородная окрашенная жидкость без механических примесей</t>
  </si>
  <si>
    <t>20.59.59.00.17.10.10.11.2</t>
  </si>
  <si>
    <t>ерітінді</t>
  </si>
  <si>
    <t xml:space="preserve">Растворитель </t>
  </si>
  <si>
    <t xml:space="preserve">ұшатын органикалық сұйықтық  қоспасы, марка 646, ГОСТ 18188-72 </t>
  </si>
  <si>
    <t xml:space="preserve">смесь летучих органических жидкостей, марка 646, ГОСТ 18188-72 </t>
  </si>
  <si>
    <t>Автошина</t>
  </si>
  <si>
    <t>22.11.17.11.12.13.11.40.1</t>
  </si>
  <si>
    <t>Автодөңгелектер</t>
  </si>
  <si>
    <t>Көлемі:175/70R13.  Жеңіл  автомобильдер үшін жаңа пневматикалық  резеңке дөңгелек. Дөңгелек құрылымы: радиалдық. Толымдылығы: камерсіз дөңгелек. Айналасының и қалыпты диаметрі: 13.  барлық маусымдық  тікенсіз дөңгелек.</t>
  </si>
  <si>
    <t>Размер:175/70R13.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13. Всесезонная нешипованная шина.</t>
  </si>
  <si>
    <t xml:space="preserve">Автошины для легковых автомобилей, 175*70-R13 </t>
  </si>
  <si>
    <t>22.11.13.00.00.11.10.31.1</t>
  </si>
  <si>
    <t>Шина</t>
  </si>
  <si>
    <t xml:space="preserve">Көлемі:825/R20 (240х508R.  Жүк  автомобильдері немесе автобустар  үшін жаңа пневматикалық  резеңке дөңгелек. Дөңгелек құрылымы: радиалдық. Толымдылығы: камерсіз дөңгелек. </t>
  </si>
  <si>
    <t>Размер:8.25 R20 (240Х508 R). Шина резиновая пневматическая новая для автобусов или автомобилей грузовых.. Конструкция шины: радиальная. Комплектность: бескамерная шина.</t>
  </si>
  <si>
    <t>22.11.17.11.15.13.11.05.1</t>
  </si>
  <si>
    <t>20.30.22.00.00.00.41.10.1</t>
  </si>
  <si>
    <t>марки В, массовая доля нелетучих веществ,% 54,5-55,5, ГОСТ 190-78</t>
  </si>
  <si>
    <t>В маркалар арада,  заттың бұқаралық сыбағасы,% 54,5-55,5, ГОСТ 190-78</t>
  </si>
  <si>
    <t>краска желтая</t>
  </si>
  <si>
    <t>20.59.43.00.00.10.00.10.1</t>
  </si>
  <si>
    <t>Жидкость тормозная гидравлическая</t>
  </si>
  <si>
    <t>Температура кипения не более 210 С, вязкость 1500</t>
  </si>
  <si>
    <t>22.11.13.00.00.00.12.28.1</t>
  </si>
  <si>
    <t>Размер: 15.5/70х18 (1025х420х457). Шины резиновые пневматические новые для автобусов или автомобилей грузовых. Конструкция шины: диагональная.</t>
  </si>
  <si>
    <t>Дөңгелек</t>
  </si>
  <si>
    <t>33.14.19.21.00.00.00</t>
  </si>
  <si>
    <t>Ремонт, технический уход и обслуживание электрооборудования</t>
  </si>
  <si>
    <t>85.60.10.12.12.00.00</t>
  </si>
  <si>
    <t>Услуги по аттестации работников</t>
  </si>
  <si>
    <t xml:space="preserve">дизел қозғағыш үшін </t>
  </si>
  <si>
    <t>25.92.11.00.00.12.10.13.1</t>
  </si>
  <si>
    <t>для воды, оцинкованное, вместимостью  от 9 до 10 л, ГОСТ 20558-82</t>
  </si>
  <si>
    <t xml:space="preserve">су үшін, мырышталған, сыйымдылығы  9л  ден  10 л дейін, ГОСТ 20558-82  </t>
  </si>
  <si>
    <t>24.34.11.00.10.14.13.11.2</t>
  </si>
  <si>
    <t>ПФ-115 первый сорт черный, массовая доля нелетучих веществ, %, не менее 49-55, ГОСТ 6465-76</t>
  </si>
  <si>
    <t>ПФ-115 түсі қара  бірінші  сорт, ұшпайтын заттардың массалық  үлесі, %, 49-55 кем емес, ГОСТ 6465-76</t>
  </si>
  <si>
    <t>20.30.21.00.21.06.13.24.1</t>
  </si>
  <si>
    <t>25.73.10.00.00.12.10.10.1</t>
  </si>
  <si>
    <t xml:space="preserve">Сельскохозяйственный инструмент. Представляет собой совмещение кирки и лопаты. </t>
  </si>
  <si>
    <t>25.73.10.00.00.11.10.10.1</t>
  </si>
  <si>
    <t>Сельскохозяйственный переносной ручной инструмент, используемый крестьянами в сельском хозяйстве для погрузки и выгрузки сена и других продуктов сельского хозяйства, а также создания проколов в почве для аэрирования почвы</t>
  </si>
  <si>
    <t>Щетка с совком для сухой уборки</t>
  </si>
  <si>
    <t>22.22.11.20.00.00.00.09.1</t>
  </si>
  <si>
    <t>Көлемі 220 л. кем емес полиэтилендік қаптар</t>
  </si>
  <si>
    <t>Мешок полиэтиленовый из ПВД 220л тип 2, для средних грузов до 15кг, 110см х70см</t>
  </si>
  <si>
    <t>Лента ПВХ электроизоляционная с липким слоем Размер 15*0,20</t>
  </si>
  <si>
    <t>Обучение санитарному минимуму работников служб ИАС</t>
  </si>
  <si>
    <t xml:space="preserve">Проведение медицинских лабораторных анализов работников службы ИАС в специализированных медицинских учреждениях </t>
  </si>
  <si>
    <t>Ориентирно-сигнальные в ночное время</t>
  </si>
  <si>
    <t>Спички ветровые</t>
  </si>
  <si>
    <t>Размером 210х30х12мм</t>
  </si>
  <si>
    <t>736</t>
  </si>
  <si>
    <t>Рулон</t>
  </si>
  <si>
    <t xml:space="preserve">Ленточный.
</t>
  </si>
  <si>
    <t>Картридж (драм)</t>
  </si>
  <si>
    <t>Копи-картридж для ксерокса С-118</t>
  </si>
  <si>
    <t>Картридж          для С-118</t>
  </si>
  <si>
    <t>Тонер-картридж Xerox 006R01179</t>
  </si>
  <si>
    <t>Копи-картридж для ксерокса IR-2018</t>
  </si>
  <si>
    <t>Картридж          для IR-2018</t>
  </si>
  <si>
    <t>Тонер-картридж для ксерокса IR-2018</t>
  </si>
  <si>
    <t>Картридж УнивирсальныйҚ</t>
  </si>
  <si>
    <t>Картридж(универсальный)</t>
  </si>
  <si>
    <t>Картридж сс-388А</t>
  </si>
  <si>
    <t>Конверттін көлемі 200х300см кем емес, терезесіз</t>
  </si>
  <si>
    <t>Конверттін көлемі 150х220см кем емес, терезесіз</t>
  </si>
  <si>
    <t>Картридж PH CF 210 по 213</t>
  </si>
  <si>
    <t>Олово</t>
  </si>
  <si>
    <t>4,5,11,14</t>
  </si>
  <si>
    <t>25.94.13.00.00.10.24.10.1</t>
  </si>
  <si>
    <t>Набор электромонтера</t>
  </si>
  <si>
    <t>наушник проводной для радиостанции ТС-700</t>
  </si>
  <si>
    <t>29.32.30.00.15.00.29.07.1</t>
  </si>
  <si>
    <t>жел сілтегіш</t>
  </si>
  <si>
    <t>Ветроуказатель</t>
  </si>
  <si>
    <t>Длина конуса 2 400 мм, цвет оранжево-белый,  диаметр входного отверстия 800 мм, выходного отверстия 400 мм</t>
  </si>
  <si>
    <t>г.Атырау, аэропорт</t>
  </si>
  <si>
    <t>20.59.43.00.00.20.27.00.1</t>
  </si>
  <si>
    <t>Жидкий антигололедный реагент, для обработки искусственных покрытий</t>
  </si>
  <si>
    <t>Фонарь</t>
  </si>
  <si>
    <t>Светодиодный (19 элементный)</t>
  </si>
  <si>
    <t>размер 154*216 мм</t>
  </si>
  <si>
    <t>Пластиковые корзины, 20х30х5 см</t>
  </si>
  <si>
    <t>Техническое содержание шлагбаумов</t>
  </si>
  <si>
    <t>14.12.30.00.00.80.16.43.1</t>
  </si>
  <si>
    <t>Перчатки резиновые(латекс) 100% натуральный латекс,100% хлопковые напыление с внутри</t>
  </si>
  <si>
    <t>полуботинки  летние,кожанное на прокладке с мягким кантом в берцах, с глухим клапаном из исскуственной кожи,жестким подноском,двухслойная полиуретновая подошва,маслобензостойкая,износоустойчевая,кислотощелочестойкая.</t>
  </si>
  <si>
    <t>20.15.51.00.00.00.00.20.2</t>
  </si>
  <si>
    <t>Хлорид калия (хлористый калий)</t>
  </si>
  <si>
    <t>чистый для анализа (ч.д.а.), 99,8%, ГОСТ 4234-77</t>
  </si>
  <si>
    <t>ткань мягкая, безворсовая, хорошо впитывающая влагу</t>
  </si>
  <si>
    <t>ННЗ-6М (Рига) диаметр 65 мм</t>
  </si>
  <si>
    <t>өлшем құралдарын жөндеу</t>
  </si>
  <si>
    <t>Ремонт мерительного инструмента</t>
  </si>
  <si>
    <t>33.13.11.21.00.00.00</t>
  </si>
  <si>
    <t xml:space="preserve">нормативтік құжаттар белсендіру жөніндегі қызметтер </t>
  </si>
  <si>
    <t xml:space="preserve">Услуга по актуализации ГОСТов, для проведения аккредитации лаборатории </t>
  </si>
  <si>
    <t>Подготовка и переподготовка работников службы ГСМ по программе ЧС</t>
  </si>
  <si>
    <t>28.30.93.00.00.00.16.17.1</t>
  </si>
  <si>
    <t xml:space="preserve">Насос </t>
  </si>
  <si>
    <t>шестеренный к гидравлической системе</t>
  </si>
  <si>
    <t>гидронасос / гидромотор аксиально-поршневой. Код производителя:3703960 / F1-060-R - - -000</t>
  </si>
  <si>
    <t>28.12.12.00.00.00.10.24.1</t>
  </si>
  <si>
    <t>гидромотор шестеренный с внешним зацеплением</t>
  </si>
  <si>
    <t>Гидромотор шестеренный с внешним зацеплением секционной с частотой вращения 1920 об/мин</t>
  </si>
  <si>
    <t>22.11.13.00.00.11.20.11.1</t>
  </si>
  <si>
    <t>Размер:11.00R20 (300х508).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5513-97.</t>
  </si>
  <si>
    <t>22.11.17.00.11.15.11.29.1</t>
  </si>
  <si>
    <t>Размер:205/55R16.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</si>
  <si>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22.11.17.00.11.15.11.37.1</t>
  </si>
  <si>
    <t>Размер:215/65R16.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</si>
  <si>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29.10.19.00.00.30.34.10.1</t>
  </si>
  <si>
    <t>Форсунка</t>
  </si>
  <si>
    <t>электромагнитная</t>
  </si>
  <si>
    <t>Форсунка рабочего режима 350-07-49-00</t>
  </si>
  <si>
    <t>электромагниттік</t>
  </si>
  <si>
    <t>28.11.42.00.00.00.12.10.1</t>
  </si>
  <si>
    <t>Свеча накала 350-09-25-00</t>
  </si>
  <si>
    <t>Свеча накаливания</t>
  </si>
  <si>
    <t>Сальник 120-2402052</t>
  </si>
  <si>
    <t>29.32.30.00.15.00.33.07.1</t>
  </si>
  <si>
    <t>Сальник</t>
  </si>
  <si>
    <t>заднего моста</t>
  </si>
  <si>
    <t>артқы мосттың</t>
  </si>
  <si>
    <t>22.19.42.00.00.10.20.06.1</t>
  </si>
  <si>
    <t>Ремень</t>
  </si>
  <si>
    <t> Ремень клиновый приводный с сечением А-900. ГОСТ 1284-89.</t>
  </si>
  <si>
    <t>белдік</t>
  </si>
  <si>
    <t>26.51.84.00.00.00.02.10.1</t>
  </si>
  <si>
    <t>Части и принадлежности предназначенные для счетчиков числа оборотов и счетчиков количества продукции, таксометров; спидометров и тахометров; стробоскопов</t>
  </si>
  <si>
    <t>Указатель тахометра ТХ-100</t>
  </si>
  <si>
    <t>25.99.29.00.01.15.12.10.1</t>
  </si>
  <si>
    <t xml:space="preserve">Клапан </t>
  </si>
  <si>
    <t>Электромагнитный клапан</t>
  </si>
  <si>
    <t>22.19.34.00.00.26.12.09.1</t>
  </si>
  <si>
    <t>Шланг сливной</t>
  </si>
  <si>
    <t>для слива воды, 5 м</t>
  </si>
  <si>
    <t xml:space="preserve">автокөліктік техниканы, тораптар мен  агрегаттарды жөндеу </t>
  </si>
  <si>
    <t>Штука</t>
  </si>
  <si>
    <t>50</t>
  </si>
  <si>
    <t>аттестация сварщиков и операторов</t>
  </si>
  <si>
    <t>74.90.20.40.21.10.00</t>
  </si>
  <si>
    <t>Услуги по обследованию резервуаров</t>
  </si>
  <si>
    <t>прочий</t>
  </si>
  <si>
    <t>басқалары</t>
  </si>
  <si>
    <t>47 У</t>
  </si>
  <si>
    <t>73.11.11.17.00.00.00</t>
  </si>
  <si>
    <t>маркетингілік кеңестер жөніндегі қызмет</t>
  </si>
  <si>
    <t>Услуги по маркетинговым консультациям</t>
  </si>
  <si>
    <t>Определение маркетинговых цен на товары</t>
  </si>
  <si>
    <t>65.12.50.50.00.00.01</t>
  </si>
  <si>
    <t xml:space="preserve">экологияға зиян келтіргеніне  жауапкершілікті сақтандыру қызметі </t>
  </si>
  <si>
    <t>Услуги по страхованию ответственности за нанесение вреда экологии</t>
  </si>
  <si>
    <t>Услуги по обязательному экологическому страхованию</t>
  </si>
  <si>
    <t>53.10.19.10.17.00.00</t>
  </si>
  <si>
    <t xml:space="preserve">пошталық арнайы байланыс қызметі </t>
  </si>
  <si>
    <t>Услуги почтовой специальной связи</t>
  </si>
  <si>
    <t xml:space="preserve">құпия, жасырын  поштаны қабылдау және жіберу </t>
  </si>
  <si>
    <t>Прием и отправка секретной, конфиденциальной почты</t>
  </si>
  <si>
    <t>96.09.19.90.18.00.00</t>
  </si>
  <si>
    <t>Услуги по техническому сопровождению карты мониторинга местного содержания</t>
  </si>
  <si>
    <t>Услуги, оказываемые в соответствии с Концепцией развития Карты мониторинга местного содержания</t>
  </si>
  <si>
    <t>62.09.20.20.80.10.00</t>
  </si>
  <si>
    <t>Услуги по пользованию информационной системой электронных закупок</t>
  </si>
  <si>
    <t xml:space="preserve">Услуги,доступа к информационной системе электронных закупок </t>
  </si>
  <si>
    <t>38.12.30.12.00.00.00</t>
  </si>
  <si>
    <t>Услуги по вывозу опасных нетвердых отходов прочих</t>
  </si>
  <si>
    <t>Вывоз отработанных масел</t>
  </si>
  <si>
    <t>73.11.11.12.00.00.00</t>
  </si>
  <si>
    <t xml:space="preserve">баспасөз басылымдарында хабарландыру жариялау жөніндегі қызметтер </t>
  </si>
  <si>
    <t>объявлений в местных печатных изданиях</t>
  </si>
  <si>
    <t>1 У</t>
  </si>
  <si>
    <t>70.22.30.20.00.00.00</t>
  </si>
  <si>
    <t>Услуги наблюдательного аудита</t>
  </si>
  <si>
    <t>Наблюдательный (инспекционный) аудит систем менеджмента качества и/или охраны окружающей среды</t>
  </si>
  <si>
    <t>61.10.11.06.01.00.00</t>
  </si>
  <si>
    <t xml:space="preserve">телефондық байланыс қызметі </t>
  </si>
  <si>
    <t>Услуги телефонной связи</t>
  </si>
  <si>
    <t>жергілікті, қалааралық, халықаралық телефондық байланыс - қол жетімділік пен пайдалану  қызметі</t>
  </si>
  <si>
    <t>Услуги фиксированной местной, междугородней, международной телефонной связи  - доступ и пользование</t>
  </si>
  <si>
    <t>Предоставление телефонного соединения международной, междугородней и городской связи</t>
  </si>
  <si>
    <t>65.12.21.10.00.00.01</t>
  </si>
  <si>
    <t xml:space="preserve"> Автокөлік иелерінің  азаматтық-құқықтық (міндетті) жауапкершілігін сақтандыру </t>
  </si>
  <si>
    <t>Услуги по страхованию (обязательному) гражданско-правовой ответственности автовладельца</t>
  </si>
  <si>
    <t xml:space="preserve"> Кәсіпорынның , тасымалдаушылардың, автокөлік иелерінің  азаматтық-құқықтық (міндетті) жауапкершілігін сақтандыру 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</si>
  <si>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</si>
  <si>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65.12.11.00.00.00.01</t>
  </si>
  <si>
    <t>жазатайым жағдайлардан сақтандыру жөніндегі қызметтер</t>
  </si>
  <si>
    <t>Услуги по страхованию от несчастных случаев</t>
  </si>
  <si>
    <t xml:space="preserve">еңбек (қызметтік) міндеттерін орындау кезінде қызметкердің денсаулығына және өміріне тигізген зияны үшін жұмыс берушінің  азаматтық-құқықтық жауапкершілігін сақтандыру </t>
  </si>
  <si>
    <t>Страхование гражданско-правовой ответственности работадателя за причинение вреда жизни и здоровью работникам при исполнении ими трудовых (служебных) обязанностей</t>
  </si>
  <si>
    <t>Обязательное страхование ГПО работодателя за приченение вреда жизни и здоровью работника при исполнении трудовых (служебных) обязанностей</t>
  </si>
  <si>
    <t>65.12.50.10.00.00.01</t>
  </si>
  <si>
    <t>қауіпті нысандар иелерінің жауапкершілігін сақтандыру жөніндегі қызметтер</t>
  </si>
  <si>
    <t>Услуги по страхованию ответственности владельцев опасных объектов</t>
  </si>
  <si>
    <t>қауіпті нысандар (аса қауіпті көздер) иелерінің жауапкершілігін сақтандыру жөніндегі қызметтер</t>
  </si>
  <si>
    <t>Услуги по страхованию ответственности владельцев опасных объектов (источников повышенной опасности)</t>
  </si>
  <si>
    <t>Обязательное страхование опасных объектов</t>
  </si>
  <si>
    <t>74.90.14.20.11.00.00</t>
  </si>
  <si>
    <t>метеомәліметерді ұсыну</t>
  </si>
  <si>
    <t>Услуги по краткосрочному авиационному прогнозу погоды</t>
  </si>
  <si>
    <t>Жердегі қызмет метеорологиялық қамтамасыз ету жөніндегі қызмет</t>
  </si>
  <si>
    <t>Краткосрочные (от 12 до 36 часов) авиационные прогнозы погоды содержат детальную характеристику ветра, видимости, атмосферных явлений, облачности, температуры воздуха</t>
  </si>
  <si>
    <t xml:space="preserve">Услуги по метеорологическому обеспечению наземных служб </t>
  </si>
  <si>
    <t>74.90.15.19.00.00.00</t>
  </si>
  <si>
    <t>Ұшуларды қауiпсiздiктiң саласындағы қауiпсiздiктерi қамтамасыз ету бойынша консультациялық қызмет</t>
  </si>
  <si>
    <t>Услуги консультационные по обеспечению безопасности в сфере безопасности полетов</t>
  </si>
  <si>
    <t>Письменные и устные консультации по обеспечению безопасности в сфере безопасности полетов</t>
  </si>
  <si>
    <t xml:space="preserve">Аудит на предмет соответствия требования требованиям ИКАО по вопросам создаваемой птицами, опасности и методам ее снижения </t>
  </si>
  <si>
    <t>Перезарядка огнетушителей ОПУ, заправка порошком и сжатым воздухом</t>
  </si>
  <si>
    <t>4 Р</t>
  </si>
  <si>
    <t>33.12.19.25.00.00.00</t>
  </si>
  <si>
    <t>күзет-өрт дабылдатқыштарына  техникалық қызмет көрсету</t>
  </si>
  <si>
    <t>86.90.19.19.00.00.00</t>
  </si>
  <si>
    <t>қызметкерлерді медициналық тексеру</t>
  </si>
  <si>
    <t>Услуги по медицинскому осмотру персонала, включая предварительные, периодические и  внеочередные (внеплановые) осмотры</t>
  </si>
  <si>
    <t>21.20.21.00.00.00.02.44.1</t>
  </si>
  <si>
    <t>Тұмауға қарсы вакцина</t>
  </si>
  <si>
    <t>Вакцина против гриппа</t>
  </si>
  <si>
    <t>ацетилсалицил қышқылы</t>
  </si>
  <si>
    <t>Кислота ацетилсалициловая</t>
  </si>
  <si>
    <t>Таблетки белого цвета покрытие кишечно растворимой оболочкой</t>
  </si>
  <si>
    <t>Аспирин таблетки белые в упаковке по 10штук</t>
  </si>
  <si>
    <t>Адреналин</t>
  </si>
  <si>
    <t>Раствор для иньекций</t>
  </si>
  <si>
    <t>20.59.59.00.15.00.00.19.1</t>
  </si>
  <si>
    <t>Азопирам</t>
  </si>
  <si>
    <t>используется для выявление скрытых следов крови</t>
  </si>
  <si>
    <t>азопирам вкоробке 2флокона 1флокон белый порошок по10гр, 1фл бецветная жидкость по10мл</t>
  </si>
  <si>
    <t>21.20.13.00.00.03.44.11.1</t>
  </si>
  <si>
    <t>Валерианы корневища с корнями настойка</t>
  </si>
  <si>
    <t>флокон</t>
  </si>
  <si>
    <t>21.20.13.00.00.03.32.74.1</t>
  </si>
  <si>
    <t>Викасол</t>
  </si>
  <si>
    <t>Лекарственная форма - раствор для внутримышечного введения</t>
  </si>
  <si>
    <t>ампула б/ц</t>
  </si>
  <si>
    <t>21.20.13.00.00.03.84.40.1</t>
  </si>
  <si>
    <t>Дисоль</t>
  </si>
  <si>
    <t>Раствор, прозрачная бесцветная жидкость; осмолярность приблизительно 250 мОсм/л ; рН 6,5 – 7,5</t>
  </si>
  <si>
    <t>21.20.13.00.00.03.84.15.1</t>
  </si>
  <si>
    <t>Натрия хлорид</t>
  </si>
  <si>
    <t>жидкий раствор</t>
  </si>
  <si>
    <t>Натрий хлор 0,9%,200,0гр флакон по 200гр  бесцветная</t>
  </si>
  <si>
    <t>21.20.13.00.00.03.91.03.1</t>
  </si>
  <si>
    <t>Нитроглицерин</t>
  </si>
  <si>
    <t>Таблетки  белого или белого с желтоватым цветом</t>
  </si>
  <si>
    <t>в упаковке по 50 таблеток</t>
  </si>
  <si>
    <t>21.20.13.00.00.03.14.05.1</t>
  </si>
  <si>
    <t>Парацетамол</t>
  </si>
  <si>
    <t>Таблетки белого или белого с кремовым оттенком</t>
  </si>
  <si>
    <t>Парацетамол 0,5таблетки белого цвета ,в упаковке по 10 таблеток</t>
  </si>
  <si>
    <t>21.20.13.00.00.03.30.30.1</t>
  </si>
  <si>
    <t>Трисоль</t>
  </si>
  <si>
    <t xml:space="preserve">Раствор для инфузий </t>
  </si>
  <si>
    <t>Трисоль жидкость бесцветная во флаконе по 400 мл</t>
  </si>
  <si>
    <t>21.20.13.00.00.03.12.50.1</t>
  </si>
  <si>
    <t>Цитромон</t>
  </si>
  <si>
    <t>Таблетки светло-коричневого цвета с вкраплениями</t>
  </si>
  <si>
    <t>в  упаковке по 10 таблеток</t>
  </si>
  <si>
    <t>21.20.24.00.00.00.01.20.1</t>
  </si>
  <si>
    <t>Лейкопластерь бактерицидный</t>
  </si>
  <si>
    <t>Лейкопластырь бактерицидный, пропитанный раствором антисептиков</t>
  </si>
  <si>
    <t>Пластерь с прокладкой зеленного цвета ,состоящей из четерех слоев марли,пропитанной раствором антисептиков. С липкой стороны имеется защитное     покрытие</t>
  </si>
  <si>
    <t>21.20.13.00.00.03.70.15.1</t>
  </si>
  <si>
    <t>Аэрозоль,  в виде белой пены с легким кислым запахом</t>
  </si>
  <si>
    <t>21.20.13.00.00.03.91.16.1</t>
  </si>
  <si>
    <t>Адельфан-эзидрекс</t>
  </si>
  <si>
    <t>Таблетки № 10, содержащие резерпина - 0,1 мг, непрессола - 10 мг, гипотиазида - 10 мг и калия хлорида - 0,6 г</t>
  </si>
  <si>
    <t>таблетки желтого цвета</t>
  </si>
  <si>
    <t>21.20.13.00.00.03.12.10.1</t>
  </si>
  <si>
    <t>Метимезол натрий (Анальгин)</t>
  </si>
  <si>
    <t>Таблетки белого или белого с желтоватым оттенком цвета</t>
  </si>
  <si>
    <t>5</t>
  </si>
  <si>
    <t>21.10.53.00.00.00.21.90.2</t>
  </si>
  <si>
    <t>Папаверин гидро хлорид 2%-2.0мл</t>
  </si>
  <si>
    <t>ампулы по 2.0мл в/мжелтого цвета</t>
  </si>
  <si>
    <t>21.20.13.00.00.03.82.10.2</t>
  </si>
  <si>
    <t>Дибазол</t>
  </si>
  <si>
    <t>Раствор представляет собой прозрачную бесцветную жидкость</t>
  </si>
  <si>
    <t xml:space="preserve">Активированный уголь </t>
  </si>
  <si>
    <t>3</t>
  </si>
  <si>
    <t>21.20.13.00.00.03.06.97.1</t>
  </si>
  <si>
    <t>Спазган</t>
  </si>
  <si>
    <t>Таблетки круглые, плоские, белого или с желтоватым оттенком цвета, с риской с одной стороны и логотипом - с другой</t>
  </si>
  <si>
    <t>26.60.12.00.00.02.31.10.1</t>
  </si>
  <si>
    <t>Тонометр</t>
  </si>
  <si>
    <t xml:space="preserve">Неинвазивные. На основе метода Н.С. Короткова. Классические (аппараты с ручной системой накачки воздуха в манжету, регулировкой скорости декомпрессии, выслушиванием тонов Короткова с помощью стетоскопа/фонендоскопа, измерением давления в манжете с помощью ртутных манометров или анероидов (стрелочных приборов). </t>
  </si>
  <si>
    <t>2</t>
  </si>
  <si>
    <t>22.19.71.00.00.00.55.10.2</t>
  </si>
  <si>
    <t>Система инфузионная</t>
  </si>
  <si>
    <t>для переливания инфузионных растворов</t>
  </si>
  <si>
    <t>10</t>
  </si>
  <si>
    <t>21.20.13.00.00.00.01.75.1</t>
  </si>
  <si>
    <t>Раунатин</t>
  </si>
  <si>
    <t>Таблетки, покрытые оболочкой</t>
  </si>
  <si>
    <t>ампула по5.0мл б/ц</t>
  </si>
  <si>
    <t>21.20.13.00.00.03.56.20.2</t>
  </si>
  <si>
    <t>Супрастин</t>
  </si>
  <si>
    <t>антигистаминное вещество хлоропирамин в виде раствора в ампулах</t>
  </si>
  <si>
    <t>ампула по 1.0мл</t>
  </si>
  <si>
    <t>14.12.30.00.00.40.10.25.1</t>
  </si>
  <si>
    <t>медицинские, стерильные</t>
  </si>
  <si>
    <t>14.12.30.00.00.40.10.16.1</t>
  </si>
  <si>
    <t>смотровые, нестерильные</t>
  </si>
  <si>
    <t>21.20.13.00.00.03.58.30.1</t>
  </si>
  <si>
    <t>Платифиллина гидротартрат</t>
  </si>
  <si>
    <t>Комбинированный препарат. Таблетки белого цвета</t>
  </si>
  <si>
    <t>21.20.13.00.00.03.84.25.1</t>
  </si>
  <si>
    <t>Таблетки белого цвета</t>
  </si>
  <si>
    <t>21.20.13.00.00.03.64.30.1</t>
  </si>
  <si>
    <t>Фуросемид</t>
  </si>
  <si>
    <t>Таблетки белого или белого с кремовым оттенком цвета</t>
  </si>
  <si>
    <t>68.20.12.00.00.00.02</t>
  </si>
  <si>
    <t>Услуги по аренде производственного помещения</t>
  </si>
  <si>
    <t xml:space="preserve">Услуги по аренде помещения для организации обслуживания пассажиров  </t>
  </si>
  <si>
    <t>21.20.13.00.00.03.95.10.1</t>
  </si>
  <si>
    <t>Таблетки черного цвета, круглой формы</t>
  </si>
  <si>
    <t>по 10 таблеток в упаковке</t>
  </si>
  <si>
    <t>17.29.19.50.00.00.00.10.1</t>
  </si>
  <si>
    <t xml:space="preserve"> ПНД 50-975-84 РН ертіндісін анықтау үшін </t>
  </si>
  <si>
    <t>для определения РН растворов ПНД 50-975-84</t>
  </si>
  <si>
    <t>термоиндикатор стер. на 180 №500</t>
  </si>
  <si>
    <t>Пара</t>
  </si>
  <si>
    <t>38.12.11.11.00.00.00</t>
  </si>
  <si>
    <t>зиянды қатты қалдықтарды шығару  жөніндегі қызметтер</t>
  </si>
  <si>
    <t>Услуги по сбору медицинских отходов</t>
  </si>
  <si>
    <t xml:space="preserve">Медициналық және басқа да  бар технология шеңберңінде пайдалануға жарамсыз немесе өнімді пайдаланғаннан кейін  жарамсыз қалдықтарды  жинау және пайдаға асыру </t>
  </si>
  <si>
    <t>Сбор и утилизация отходов медицинских прочих, признанные непригодными для дальнейшего использования в рамках имеющихся технологий, или после использования продукции</t>
  </si>
  <si>
    <t xml:space="preserve">Экспертиза для определения алкогольного опьянения  </t>
  </si>
  <si>
    <t xml:space="preserve">жалпы қолданыстағы инженерлік желілерге қызмет көрсету  және ұстау жөніндегі пайдалану  жұмыстары  </t>
  </si>
  <si>
    <t>Работы эксплуатационные  по обслуживанию и содержанию инженерных сетей общего пользования</t>
  </si>
  <si>
    <t xml:space="preserve">инженерлік желілерді ағымдағы жөндеу, техникалық қызмет көрсету  және апаттық қызмет көрсету (суқұбыры, кәріздік, жылыту) </t>
  </si>
  <si>
    <t xml:space="preserve">Текущий ремонт, техническое обслуживание и аварийное обслуживание инженерных сетей (водопроводных, канализационных, тепловых) </t>
  </si>
  <si>
    <t xml:space="preserve">Содержание арендуемых помещений для медпункта </t>
  </si>
  <si>
    <t xml:space="preserve">санитарлық-эпидемиологиялық қызмет мекемелерінің қызметі </t>
  </si>
  <si>
    <t xml:space="preserve">Услуги по проведению лабораторных анализов (смывы) </t>
  </si>
  <si>
    <t>18 Т</t>
  </si>
  <si>
    <t>Электророзетка одноместная бытовая на 220 вольт для наружной установки в стену.</t>
  </si>
  <si>
    <t>Розетка, поддерживающая различные типы вилок (с заземлением, без заземления).</t>
  </si>
  <si>
    <t>түрлі  типті айырларды тығатын розетка (жерге қосылумен, жерге қосылусыз)</t>
  </si>
  <si>
    <t>Розетка</t>
  </si>
  <si>
    <t>27.33.13.00.00.00.02.05.1</t>
  </si>
  <si>
    <t>Электророзетка одноместная бытовая на 220 вольт для внутренней установки в стену.</t>
  </si>
  <si>
    <t>Киловатт</t>
  </si>
  <si>
    <t>ГОСТ 13109-97 для собственного потребления</t>
  </si>
  <si>
    <t>Электроэнергия</t>
  </si>
  <si>
    <t>35.11.10.00.00.00.10.10.1</t>
  </si>
  <si>
    <t>27.40.12.00.00.10.10.17.1</t>
  </si>
  <si>
    <t>Лампа накаливания</t>
  </si>
  <si>
    <t>ГОСТ 2239-70, тип ламп (биспиральная аргоновая) Б220-230-40-1, мощность 40 Вт</t>
  </si>
  <si>
    <t>Лампа накаливания ЛОН мощность 40 Вт на напряжение 220-230 В с цоколем Е27. Лампа с шарообразной или грушевидной колбой из прозрачного или матового стекла</t>
  </si>
  <si>
    <t>27.40.12.00.00.10.10.39.1</t>
  </si>
  <si>
    <t>27.40.12.00.00.20.50.54.1</t>
  </si>
  <si>
    <t xml:space="preserve">Галогенная лампа накаливания </t>
  </si>
  <si>
    <t>Галогенная лампа накаливания, тип цоколя R7S, мощность 300 Вт</t>
  </si>
  <si>
    <t>Лампа трубчатой конструкции из прозрачного кварцевого стекла на напряжение 220-230В длина колбы: 11,7-11,8мм, диаметр: 8мм. Тип цоколя R7s</t>
  </si>
  <si>
    <t>27.40.15.00.00.13.01.10.1</t>
  </si>
  <si>
    <t>энергияны үнемдейтін шам</t>
  </si>
  <si>
    <t xml:space="preserve">Лампа люминесцентная </t>
  </si>
  <si>
    <t>энергияүнемдеуші, цоколь типі  Е27</t>
  </si>
  <si>
    <t>компактная (энергосберегающая), цоколь Е27</t>
  </si>
  <si>
    <t>Лампа трубчатая газонаполненная ртутьсодержащая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</si>
  <si>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Лампа трубчатая газонаполненная ртутьсодержащая с отражателем,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</si>
  <si>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27.40.15.00.00.20.10.11.1</t>
  </si>
  <si>
    <t>Лампа дуговая ртутная</t>
  </si>
  <si>
    <t>сынапты доға тәріздес шам, ДРЛ-250</t>
  </si>
  <si>
    <t>Лампа дуговая ртутная, ДРЛ-250</t>
  </si>
  <si>
    <t>Лампа газоразрядная высокого давления ДРЛ (дуговая ртутная люминисцентная) мощностью 250 ватт с цоколем Е40 для подключения к сети 220-230В через ПРА (пуско-регулирующий аппарат)</t>
  </si>
  <si>
    <t>27.40.15.00.00.10.50.21.1</t>
  </si>
  <si>
    <t xml:space="preserve">Лампы люминесцентные </t>
  </si>
  <si>
    <t>Лампа люминесцентная, тип цоколя G13, мощность 18 Ватт</t>
  </si>
  <si>
    <t xml:space="preserve">Для прямого включения в сеть напряжением 200-230 вольт с помощью ПРА(пуско-регулирующий аппарат), мощность лампы 18-20 ВТ </t>
  </si>
  <si>
    <t>Лампа люминесцентная, тип цоколя G13, мощность 36 Ватт</t>
  </si>
  <si>
    <t xml:space="preserve">Для прямого включения в сеть напряжением 200-230 вольт с помощью ПРА(пуско-регулирующий аппарат), мощность лампы 36-40 ВТ </t>
  </si>
  <si>
    <t>26.11.22.00.00.24.11.12.1</t>
  </si>
  <si>
    <t>тұрба тектес люминесценттік  шамдар үшін, тип - 20С-127-1, ГОСТ 8799-90</t>
  </si>
  <si>
    <t>для трубчатых люминесцентных ламп, тип - 20С-127-1, ГОСТ 8799-90</t>
  </si>
  <si>
    <t>Для трубчатых люминесцентных ламп мощностью 4-22 ватт</t>
  </si>
  <si>
    <t>26.11.22.00.00.24.11.16.1</t>
  </si>
  <si>
    <t>тұрба тектес  люминесценттік  шамдар үшін, тип - 80С-220-1, ГОСТ 8799-90</t>
  </si>
  <si>
    <t>для трубчатых люминесцентных ламп, тип - 80С-220-1, ГОСТ 8799-90</t>
  </si>
  <si>
    <t>Для трубчатых люминесцентных ламп мощностью 64-80 ватт</t>
  </si>
  <si>
    <t>27.12.21.11.11.11.21.10.1</t>
  </si>
  <si>
    <t xml:space="preserve">Предохранитель плавкий </t>
  </si>
  <si>
    <t>қалыпты  ток 100 А, жабдықты жоғарғы кернеу мен қысқа тұйықталудан қорғау үшін</t>
  </si>
  <si>
    <t>номинальный ток 100 А, для защиты оборудования от высокого напряжения и короткого замыкания</t>
  </si>
  <si>
    <t>Предохранитель низковольтный плавкий ПН-100</t>
  </si>
  <si>
    <t>27.12.21.13.11.11.11.50.1</t>
  </si>
  <si>
    <t>Предохранитель трубчатый</t>
  </si>
  <si>
    <t>10кВ 30А</t>
  </si>
  <si>
    <t xml:space="preserve">Номинальный рабочий ток 30А, на напряжжение 6 - 10 киловольт.  (ТУ3414-004-49042429-2008) </t>
  </si>
  <si>
    <t>27.20.11.00.00.00.07.20.1</t>
  </si>
  <si>
    <t>Батарейка</t>
  </si>
  <si>
    <t>Батарейка пальчиковая типа АА</t>
  </si>
  <si>
    <t>Размер (тип) АА, напряжение 3,6 вольт</t>
  </si>
  <si>
    <t>27.20.11.00.00.00.07.70.2</t>
  </si>
  <si>
    <t xml:space="preserve"> PP3 типті  батарейка </t>
  </si>
  <si>
    <t>Батарейка типа PP3</t>
  </si>
  <si>
    <t>Щёлочной элемент питания (КРОНА). Тип 6LR61, напряжение 9 вольт</t>
  </si>
  <si>
    <t>Светильник</t>
  </si>
  <si>
    <t>27.33.14.00.00.00.03.11.2</t>
  </si>
  <si>
    <t>Муфта</t>
  </si>
  <si>
    <t>27.33.14.00.00.00.03.10.2</t>
  </si>
  <si>
    <t>концевая, используется для оконцевания силовых кабелей с маслопропитанной бумажной изоляцией в общей свинцовой или алюминиевой оболочке</t>
  </si>
  <si>
    <t>25.72.12.00.00.10.16.10.1</t>
  </si>
  <si>
    <t>Замок висячий средний</t>
  </si>
  <si>
    <t>металлический корпус,3 ключа, размер 20х70х70мм.</t>
  </si>
  <si>
    <t>14.12.30.00.00.80.16.44.1</t>
  </si>
  <si>
    <t xml:space="preserve">Перчатки </t>
  </si>
  <si>
    <t>диэлектрические, из латекса, бесшовные</t>
  </si>
  <si>
    <t>27.33.11.00.00.03.20.20.1</t>
  </si>
  <si>
    <t>ажыратқыш</t>
  </si>
  <si>
    <t>Выключатель</t>
  </si>
  <si>
    <t>одноклавишный, наружной установки</t>
  </si>
  <si>
    <t>Одноклавишный (открытой проводки) на напряжение до 220 вольт и номинальным током до 6 ампер.Пласстмассовый корпус</t>
  </si>
  <si>
    <t>27.33.11.00.00.03.20.10.1</t>
  </si>
  <si>
    <t>одноклавишный, внутренней установки</t>
  </si>
  <si>
    <t>Одноклавишный (скрытой проводки) на напряжение до 220 вольт и номинальным током до 6 ампер. Пласстмассовый корпус</t>
  </si>
  <si>
    <t>27.32.13.00.02.01.37.05.1</t>
  </si>
  <si>
    <t>Кабель</t>
  </si>
  <si>
    <t xml:space="preserve">Кабель с медными жилами в изоляции на напряжение до 220 вольт. В поливинилхлоридной изоляции </t>
  </si>
  <si>
    <t>27.32.13.00.02.01.82.21.2</t>
  </si>
  <si>
    <t>Кабель бронированный многопроволочный алюминиевый в поливинилхлоридной изоляции на напряжение 400 вольт</t>
  </si>
  <si>
    <t>52.21.19.40.13.00.00</t>
  </si>
  <si>
    <t xml:space="preserve">Энергетическая экспертиза технического состояния электроустановок </t>
  </si>
  <si>
    <t>Облет светосистемы,визуальная и инструментальная проверка световой картины светосигнального оборудования</t>
  </si>
  <si>
    <t>Обслуживание резервного источника аварийного питания дизель-генератора</t>
  </si>
  <si>
    <t>5 Т</t>
  </si>
  <si>
    <t>6 Т</t>
  </si>
  <si>
    <t>11 Т</t>
  </si>
  <si>
    <t>23 Т</t>
  </si>
  <si>
    <t>32 Т</t>
  </si>
  <si>
    <t>36 Т</t>
  </si>
  <si>
    <t>39 Т</t>
  </si>
  <si>
    <t>3 У</t>
  </si>
  <si>
    <t>4 У</t>
  </si>
  <si>
    <t>7 У</t>
  </si>
  <si>
    <t>9 У</t>
  </si>
  <si>
    <t>56 У</t>
  </si>
  <si>
    <t>86 У</t>
  </si>
  <si>
    <t>Всего по работам</t>
  </si>
  <si>
    <t>Всего по услугам</t>
  </si>
  <si>
    <t xml:space="preserve">услуга по обслуживанию отопительных котлов на газе </t>
  </si>
  <si>
    <t>Всего</t>
  </si>
  <si>
    <t>27.40.42.00.00.00.01.20.1</t>
  </si>
  <si>
    <t xml:space="preserve">Оптикалық жүйе </t>
  </si>
  <si>
    <t xml:space="preserve">Оптическая система </t>
  </si>
  <si>
    <t xml:space="preserve">жарықтандыру үшін </t>
  </si>
  <si>
    <t>Для освещения</t>
  </si>
  <si>
    <t>Галогенные лампочки с отражателем диаметром 35 мм, для светосигнального оборудования аэродрома, , мощностью 40 Вт и рабочим током 6,6 ампер. Тип лампочки AFL REEL 35 mm</t>
  </si>
  <si>
    <t>Галогенные лампочки с отражателем диаметром 50 мм, для светосигнального оборудования аэродрома, мощностью 105 Вт и рабочим током 6,6 ампер. Тип лампочки AFL REEL 50 mm</t>
  </si>
  <si>
    <t>черная</t>
  </si>
  <si>
    <t xml:space="preserve">өлшеу құралдарын тексеруден өткізу: қысымды өлшеу, жылуфизикалық және температуралық өлшеулер электрлік өлшеулер және т.б. </t>
  </si>
  <si>
    <t>35.22.10.12.00.00.00</t>
  </si>
  <si>
    <t>табиғи газдың тасымалдау қызмет</t>
  </si>
  <si>
    <t>Услуги по транспортировке  природного газа</t>
  </si>
  <si>
    <t>Қызмет атқарулар ша құрғақ(отбензиненного) табиғи газдың тасуына</t>
  </si>
  <si>
    <t>Услуги по транспортировке сухого (отбензиненного) природного газа</t>
  </si>
  <si>
    <t xml:space="preserve"> </t>
  </si>
  <si>
    <t>май- июнь</t>
  </si>
  <si>
    <t>ГОСТ 2239-70, тип ламп (биспиральная аргоновая) Б220-230-60-1, мощность 60 Вт</t>
  </si>
  <si>
    <t>Лампа накаливания ЛОН мощность 60Вт на напряжение 220-230В с цоколем Е27. Лампа с шарообразной или грушевидной колбой из прозрачного или матового стекла</t>
  </si>
  <si>
    <t>Галогенные лампочки с отражателем диаметром 50 мм, для светосигнального оборудования аэродрома, мощностью 45 Вт и рабочим током 6,6 ампер. Тип лампочки AFL REEL 50 mm</t>
  </si>
  <si>
    <t>Галогенные лампочки для светосигнального оборудования аэродрома, мощностью 150 Вт и рабочим током 6,6 ампер. Тип цоколя Pk-30 d</t>
  </si>
  <si>
    <t>Светильник с плафоном с патроном G13 двухламповый 2х36 Вт c 2 индуктивным балластом (дросселем) и 2 стартерами.</t>
  </si>
  <si>
    <t>GUSJ - 12/70-120</t>
  </si>
  <si>
    <t>GUSJ - 12/35-50</t>
  </si>
  <si>
    <t>ВВГ 2х2.5</t>
  </si>
  <si>
    <t>Кабель АВБбШв-Т 4х35</t>
  </si>
  <si>
    <t>Паспорт готовности ОЗП-2015</t>
  </si>
  <si>
    <t>Оказание услуги с даты заключения договора по декабрь 2015 г.</t>
  </si>
  <si>
    <t>Инъекции. Прозрачная бесцветная жидкость</t>
  </si>
  <si>
    <t>Инъекциялар. Түссіз мөлдір сұйықтық.</t>
  </si>
  <si>
    <t>21.20.13.00.00.03.08.30.1</t>
  </si>
  <si>
    <t>Ақ түсті</t>
  </si>
  <si>
    <t>21.10.52.00.00.00.05.11.1</t>
  </si>
  <si>
    <t>Инъекциялық раствор</t>
  </si>
  <si>
    <t>көрінбейтін қан іздерін анықтау үшін</t>
  </si>
  <si>
    <t>Прозрачная жидкость красно-бурого цвета (темнеет под влиянием солнечного света), характерного ароматного запаха и сладковато-горького вкуса</t>
  </si>
  <si>
    <t>Мөлдір қызыл-қоңыр түсті</t>
  </si>
  <si>
    <t>Дәрілік пішіні - бұлшық еттен енгізу үшін ерітінді</t>
  </si>
  <si>
    <t>ДДР</t>
  </si>
  <si>
    <t>ерітінді, мөлдір түссіз сұйықтық;  250 мОсм/л ; рН 6,5 – 7,5</t>
  </si>
  <si>
    <t>Йод</t>
  </si>
  <si>
    <t>сұйық раствор</t>
  </si>
  <si>
    <t>ақ немесе ақ сары түсті таблеткалар</t>
  </si>
  <si>
    <t>ақ немесе ақ крем түсті  таблеткалар</t>
  </si>
  <si>
    <t>Бриллиантовый зеленый</t>
  </si>
  <si>
    <t>раствор бриллиант зеленый фл 20мл 1% жидкость зеленого цвета</t>
  </si>
  <si>
    <t>инфузия үшін ерітінді</t>
  </si>
  <si>
    <t>Ашық қоңыр түсті таблеткалар</t>
  </si>
  <si>
    <t xml:space="preserve"> Бактерицидті лейкопластырь</t>
  </si>
  <si>
    <t xml:space="preserve">антисептиктер  ерітіндісі сіңген  төрт қабатты дәкеден тұратын жасыл түсті  пластырь </t>
  </si>
  <si>
    <t>Пантенол</t>
  </si>
  <si>
    <t>қышқыл иісті, ақ түсті аэрозоль</t>
  </si>
  <si>
    <t>Аэрозоль 130 мл во флоконах</t>
  </si>
  <si>
    <t>№10 таблеткалар, құрамында резерпин - 0,1 мг, непрессола - 10 мг, гипотиазида - 10 мг и калия хлорида - 0,6 г</t>
  </si>
  <si>
    <t>500</t>
  </si>
  <si>
    <t>Кристаллы; наркотическое и успокаивающее   средство,   оказывающее   менее интенсивное воздействие, чем морфин</t>
  </si>
  <si>
    <t>мөлдір түссіз сұйықтық</t>
  </si>
  <si>
    <t>Қара түсті, дөңгелек қалыпты таблеткалар</t>
  </si>
  <si>
    <t>бинт стерильный 7х14 белого цвета в упаковке</t>
  </si>
  <si>
    <t>Но-шпа 40 мг</t>
  </si>
  <si>
    <t>21.20.13.00.00.00.01.10.1</t>
  </si>
  <si>
    <t>Эуфиллин</t>
  </si>
  <si>
    <t>прозрачная бесцветная жидкость 2.4% ампула по 10мг</t>
  </si>
  <si>
    <t>21.20.13.00.00.03.28.29.1</t>
  </si>
  <si>
    <t>Фестал</t>
  </si>
  <si>
    <t>фестал</t>
  </si>
  <si>
    <t>ак  түсті драже дөңгелек әлсіз ваниль иісті</t>
  </si>
  <si>
    <t>драже белого цвета круглые со слабым запахом ванила</t>
  </si>
  <si>
    <t>в упаковке по 50 драже</t>
  </si>
  <si>
    <t>Қолғаптар</t>
  </si>
  <si>
    <t>натрий хлориді</t>
  </si>
  <si>
    <t>21.20.24.00.00.00.35.10.1</t>
  </si>
  <si>
    <t>Вата медицинская</t>
  </si>
  <si>
    <t>цвет белый в упаковке  50гр</t>
  </si>
  <si>
    <t>дисоль бесцветная жидкость во флоконе по 200мл</t>
  </si>
  <si>
    <t>адреналин гидрохлорид бесцветная жидкостьв амп по 1мл</t>
  </si>
  <si>
    <t>Таспалы.</t>
  </si>
  <si>
    <t xml:space="preserve">Картридж для Epson LX 350 </t>
  </si>
  <si>
    <t xml:space="preserve"> Zebra P110i  сублимациялық принтер үшін толық түрлі түсті лента</t>
  </si>
  <si>
    <t xml:space="preserve"> Лента полноцветная для сублимационного принтера Zebra P110i</t>
  </si>
  <si>
    <t>толық түсті лента</t>
  </si>
  <si>
    <t>полноцветная лента</t>
  </si>
  <si>
    <t>Полноцветная лента Zebra 800015-940 не менее 200 кадров</t>
  </si>
  <si>
    <t>Картридж  3045</t>
  </si>
  <si>
    <t>комп.</t>
  </si>
  <si>
    <t>11.07.11.00.00.00.06.20.4</t>
  </si>
  <si>
    <t>Питьевая природная негазированная. Прозрачная. Без посторонних привкусов и запахов. V выше 5 литров.</t>
  </si>
  <si>
    <t>Услуги по содержанию оргтехники с заменой запчатей</t>
  </si>
  <si>
    <t>43.22.12.20.13.00.00</t>
  </si>
  <si>
    <t>Желдету және ауаны баптау жүйелеріне техникалық қызмет көрсету бойынша қызметтер</t>
  </si>
  <si>
    <t>Услуги по техническому обслуживанию системы вентиляции и кондиционирования</t>
  </si>
  <si>
    <t>Май</t>
  </si>
  <si>
    <t>Тех. обслуживание, холодильников, замена непригодных частей к эксплуатации при необходимости с вызовом мастера</t>
  </si>
  <si>
    <t>95.11.10.15.15.00.00</t>
  </si>
  <si>
    <t>Картридждерді толтыру жөніндегі қызметтер</t>
  </si>
  <si>
    <t>Услуги по заправке картриджей</t>
  </si>
  <si>
    <t>Услуги по заправке  тонером лазерных картриджей и их ремонту с заменой запчастей</t>
  </si>
  <si>
    <t>Услуги по техсопровождению Карты мониторинга местного содержания</t>
  </si>
  <si>
    <t>обучение работников отдела закупок и снабжения</t>
  </si>
  <si>
    <t>63.11.11.20.30.00.00</t>
  </si>
  <si>
    <t>Услуги по обеспечению информацией из баз данных: в обычном порядке или в порядке очередности, обычным способом или по сети, доступной всем пользователям или ограниченному кругу пользователей, методом прямого доступа или выборочно, по запросу.</t>
  </si>
  <si>
    <t>Услуга по актуализации Справочника ЕНС ТРУ</t>
  </si>
  <si>
    <t>"Атырау халыкаралык әуежайы"АҚ</t>
  </si>
  <si>
    <t>АО" Международный аэропорт Атырау"</t>
  </si>
  <si>
    <t>32.91.19.00.00.00.20</t>
  </si>
  <si>
    <t>Валик малярный</t>
  </si>
  <si>
    <t>типа ВМ - валик с меховым покрытием, предназначенный для окраски поверхностей лакокрасочным составом, ГОСТ 10831-87</t>
  </si>
  <si>
    <t>1000мм х500мм</t>
  </si>
  <si>
    <t>70</t>
  </si>
  <si>
    <t>20.41.32.00.00.00.30.20.1</t>
  </si>
  <si>
    <t>ванна және раковина жуатын құрал</t>
  </si>
  <si>
    <t>Средство для чистки ванн и раковин</t>
  </si>
  <si>
    <t>гелтәрізді ванна және раковина жуатын</t>
  </si>
  <si>
    <t>гелеобразное для чистки ванн и раковин</t>
  </si>
  <si>
    <t>20.59.43.00.00.20.20.10.3</t>
  </si>
  <si>
    <t>Мұздануға қарсы сұйықтық</t>
  </si>
  <si>
    <t>ұшу  аппараттарына, ГОСТ 23907-79</t>
  </si>
  <si>
    <t>для летательных аппаратов, ГОСТ 23907-79</t>
  </si>
  <si>
    <t>10 мм. (в 1 кг. 200* пломб</t>
  </si>
  <si>
    <t>100</t>
  </si>
  <si>
    <t>Проволока для пломбирования в катушках по 800 м.</t>
  </si>
  <si>
    <t>20.30.21.00.21.06.12.05.1</t>
  </si>
  <si>
    <t>ПФ-115 түсі сары жоғарғы  сорт, ұшпайтын заттардың массалық  үлесі, %, 64-70 кем емес, ГОСТ 6465-76</t>
  </si>
  <si>
    <t>ПФ-115 высший сорт желтый, массовая доля нелетучих веществ, %, не менее 64-70, ГОСТ 6465-76</t>
  </si>
  <si>
    <t>20.30.21.00.21.06.12.21.1</t>
  </si>
  <si>
    <t>ПФ-115 түсі ақ  жоғарғы  сорт, ұшпайтын заттардың массалық  үлесі, %, 62-68 кем емес, ГОСТ 6465-76</t>
  </si>
  <si>
    <t>ПФ-115 высший сорт белый, массовая доля нелетучих веществ, %, не менее 62-68, ГОСТ 6465-76</t>
  </si>
  <si>
    <t>20.30.21.00.21.06.12.07.1</t>
  </si>
  <si>
    <t>ПФ-115 түсі жасыл  жоғарғы  сорт, ұшпайтын заттардың массалық  үлесі, %, 64-70 кем емес, ГОСТ 6465-76</t>
  </si>
  <si>
    <t>ПФ-115 высший сорт зеленый, массовая доля нелетучих веществ, %, не менее 64-70, ГОСТ 6465-76</t>
  </si>
  <si>
    <t>20.30.21.00.21.06.12.10.1</t>
  </si>
  <si>
    <t>ПФ-115 түсі көк  жоғарғы сорт, ұшпайтын заттардың массалық  үлесі, %, 57-63 кем емес, ГОСТ 6465-76</t>
  </si>
  <si>
    <t>ПФ-115 высший сорт синий, массовая доля нелетучих веществ, %, не менее 57-63, ГОСТ 6465-76</t>
  </si>
  <si>
    <t>Ведро.</t>
  </si>
  <si>
    <t>пластмассовое 8 л.</t>
  </si>
  <si>
    <t>аспалы құлып</t>
  </si>
  <si>
    <t>кетпен</t>
  </si>
  <si>
    <t>Мотыга</t>
  </si>
  <si>
    <t>ауылшаруашылық құрал қайла  мен күректің біріктірілген түрі</t>
  </si>
  <si>
    <t>тырнауыш</t>
  </si>
  <si>
    <t>Грабли</t>
  </si>
  <si>
    <t xml:space="preserve">ауылшаруашылық құрал </t>
  </si>
  <si>
    <t>айыр</t>
  </si>
  <si>
    <t xml:space="preserve">Вилы </t>
  </si>
  <si>
    <t xml:space="preserve">ауылшаруашылық құрал шаруалар ауылшаруашылығында ауылшаруашылық өнімді тиеу және түсіру үшін қолданады </t>
  </si>
  <si>
    <t>27.33.13.00.00.00.02.01.1</t>
  </si>
  <si>
    <t>Тоқ көзім</t>
  </si>
  <si>
    <t>С1а - екі полюсті, жерге қосылусыз,10/16 А артық емес ток күшіне есептелген, кернеуі - 250 В. ГОСТ 7396.1-89</t>
  </si>
  <si>
    <t>С1а - двухполюсная, без заземляющего контакта, расчитана на силу тока не более 10/16 А, напряжение - 250 В. ГОСТ 7396.1-89</t>
  </si>
  <si>
    <t xml:space="preserve">Удлинитель на катушке УХ10-001 (ПВС 2х0,75) 70м </t>
  </si>
  <si>
    <t>қызметкерлердің біліктілігін арттыру және қайта даярлау  жөніндегі білім беру қызметтер</t>
  </si>
  <si>
    <t>семинарлар мен тренингтеді үйрететін ұйымдарды қоса алғанда қызметкерлердің  біліктілігін арттыру, даярлау және қайта даярлау</t>
  </si>
  <si>
    <t>Переучивание по процедурам противообледенительной обработки ВС с практическими занятиями</t>
  </si>
  <si>
    <t>Услуги по обучению методам, способам обработки воздушных судов от обледенения с практическими занятиями</t>
  </si>
  <si>
    <t>басқа да медициналық  зертхана қызметтер</t>
  </si>
  <si>
    <t>Переучивание и повышение квалификации работников службы ИАС по программе «Ground Handling» (Наземное Обслуживание)</t>
  </si>
  <si>
    <t>20.59.59.00.02.15.00.10.1</t>
  </si>
  <si>
    <t xml:space="preserve">Калий фталевокислый кислый (Калий бифталат) </t>
  </si>
  <si>
    <t>белый мелкокристаллический порошок ч.д.а.</t>
  </si>
  <si>
    <t>20.14.33.00.00.30.55.10.1</t>
  </si>
  <si>
    <t xml:space="preserve">янтарная кислота </t>
  </si>
  <si>
    <t>химически чистый (х.ч.), 99,9%, ГОСТ 6341-75</t>
  </si>
  <si>
    <t>20.59.59.00.11.00.00.14.1</t>
  </si>
  <si>
    <t>Ксиленоловый оранжевый</t>
  </si>
  <si>
    <t>красно-коричневые кристаллы, растворим в воде, не растворим в этаноле, диэтиловом эфире, ацетоне</t>
  </si>
  <si>
    <t>Гидроксид калия (едкое кали)</t>
  </si>
  <si>
    <t>чистый для анализа (ч.д.а.), 85,0%, ГОСТ 24363-80</t>
  </si>
  <si>
    <t>Атырау халықаралық әуежайы АҚ</t>
  </si>
  <si>
    <t>20.59.59.00.15.00.00.28.1</t>
  </si>
  <si>
    <t>Натрон әгі  (Аскарит )</t>
  </si>
  <si>
    <t>Натронная известь (Аскарит )</t>
  </si>
  <si>
    <t>күйдіргіш натримен бұқтырылған қоспа, ақ түсті масса, су (ауадағы ылғал) мен көміртегі  газын жояды</t>
  </si>
  <si>
    <t>смесь гашеной извести с едким натром, белая пористая масса, поглощает воду (влагу из воздуха) и углекислый газ</t>
  </si>
  <si>
    <t>натронная известь ГОСТ 6755-88</t>
  </si>
  <si>
    <t>20.59.59.00.11.00.00.01.1</t>
  </si>
  <si>
    <t>Метилоранж (Метиловый оранжевый)</t>
  </si>
  <si>
    <t>порошок, хорошо растворимый в воде, дающий раствор золотого желтого цвета</t>
  </si>
  <si>
    <t>Поставка в течение 60 календарных дней с даты подписания договора</t>
  </si>
  <si>
    <t>Поставка партиями по мере необходимостис даты подписания договора, по  31.12.2015 г.</t>
  </si>
  <si>
    <t>20.59.42.00.00.20.30.10.1</t>
  </si>
  <si>
    <t xml:space="preserve">Мұздануға қарсы сұйықтық </t>
  </si>
  <si>
    <t>Антиобледенительная присадка</t>
  </si>
  <si>
    <t>1,366 бастап 1,372 шегінде көрсеткіштердің түссіз мөлдір сұйықтығы</t>
  </si>
  <si>
    <t>получают на основе спиртов и добавляют в бензин для предотвращения образования льда в топливной системе</t>
  </si>
  <si>
    <t>Противоводокристаллизационная жидкость "И-М", бесцветная прозрачная жидкость с показателем преломления в пределах 1.366 до 1.372 для авиационного топлива</t>
  </si>
  <si>
    <t>Поставка партиями с даты подписания договора по 31.12.2015 г.</t>
  </si>
  <si>
    <t>25.92.11.00.00.12.10.14.1</t>
  </si>
  <si>
    <t xml:space="preserve">ведро оцинкованное </t>
  </si>
  <si>
    <t>су үшін, мырышталған, сыйымдылығы  10 л, ГОСТ 20558-82</t>
  </si>
  <si>
    <t>для воды, оцинкованное, вместимостью 10 л, ГОСТ 20558-82</t>
  </si>
  <si>
    <t>не менее длина 20 м</t>
  </si>
  <si>
    <t>Условия обозначение РП-38 Г. Проходное сечение, в 32 мм Рабочая жидкость Авиационные топлива. Температура рабочей окружающей среды, градус С от + 50 до - 40. Рабочее давление кгс/см2, не более 3. Масса изделия 2,6 кг</t>
  </si>
  <si>
    <t xml:space="preserve">Фильтроэлементы  ФЭ 600-5-1-М, тонкостью фильтрации не более 5мкм </t>
  </si>
  <si>
    <t>мұнай өнімдерінің  кинематикалық  жабысқақтығын анықтау</t>
  </si>
  <si>
    <t>20.59.59.00.14.00.02.21.1</t>
  </si>
  <si>
    <t>вязкости нефтепродуктов</t>
  </si>
  <si>
    <t xml:space="preserve">определение кинематической вязкости нефтепродуктов </t>
  </si>
  <si>
    <t>өзге түрі</t>
  </si>
  <si>
    <t>Чехлы из брезентовой ткани для резервуаров и топливозаправщиков</t>
  </si>
  <si>
    <t>АО "Международный аэропорт Атырау</t>
  </si>
  <si>
    <t>30.30.50.00.00.10.20.12.1</t>
  </si>
  <si>
    <t>Наконечник нижней заправки</t>
  </si>
  <si>
    <t>для заправки топливом с нижней поверхности крыла летательного аппарата</t>
  </si>
  <si>
    <t>ННЗ 2561А-8 диаметр 50мм</t>
  </si>
  <si>
    <t>ННЗ-6М (Рига) диаметр 50 мм</t>
  </si>
  <si>
    <t>ННЗ "Картер" диаметр 50 мм</t>
  </si>
  <si>
    <t>из пенькового волокна тонкий  крученый разового применения д=1 мм</t>
  </si>
  <si>
    <t>Кассеты под фильтроэлементы на СТ-2500 для 1,2,3- ступени</t>
  </si>
  <si>
    <t>огнетушитель ОП-5</t>
  </si>
  <si>
    <t>Арматураланбаған қысымды-соратын тоқыма қаңқасы бар резеңкелі жең</t>
  </si>
  <si>
    <t>Рукав бензостойкий "Элофлекс" диаметр 50 мм. Длина рукава 20 м</t>
  </si>
  <si>
    <t>Қысымды-соратын жең Б-2-38 МСТ 5398-76. Жеңнің ішкі диаметрі 38 (шектік ауытқуы ±1,5).</t>
  </si>
  <si>
    <t>Рукав напорно-всасывающий Б-2-38 ГОСТ 5398-76.  Внутренний диаметр рукова 38(предельное отклонение ±1,5).</t>
  </si>
  <si>
    <t>Рукав бензостойкий "Элофлекс" диаметр 38 мм. Длина рукава 20 м</t>
  </si>
  <si>
    <t>26.51.52.14.11.11.10.13.1</t>
  </si>
  <si>
    <t>манометр</t>
  </si>
  <si>
    <t>диаметр  корпуса 60 мм, класс  точности 1,5, диапазон показаний от 0 до 6</t>
  </si>
  <si>
    <t>АО "Международный аэропорт атырау"</t>
  </si>
  <si>
    <t>39.00.23.10.00.00.00</t>
  </si>
  <si>
    <t>Қоршаған ортаны қорғау саласында нормативтік жобалар мен бағдарламаларды әзірлеу бойынша қызметтер</t>
  </si>
  <si>
    <t>Услуги по разработке нормативных проектов и программ в области охраны окружающей среды</t>
  </si>
  <si>
    <t xml:space="preserve">Разработка проекта ПДВ </t>
  </si>
  <si>
    <t>Оказание услуг с даты заключения договора по декабрь 2015</t>
  </si>
  <si>
    <t>2015г.</t>
  </si>
  <si>
    <t>"Атырау халықаралық әуежайы" Қ</t>
  </si>
  <si>
    <t>Разработка программы производственного контроля</t>
  </si>
  <si>
    <t>Проведение производственного мониторинга, Отбор и хим анализ проб атмосферного воздуха (санитарно-защитная зона, промышленная зона, котельной установки)</t>
  </si>
  <si>
    <t xml:space="preserve">"Атырау халықаралық әуежай" АҚ </t>
  </si>
  <si>
    <t xml:space="preserve">АО "Международный аэропорт атырау" </t>
  </si>
  <si>
    <t>орманшылық саласындағы қызметтер</t>
  </si>
  <si>
    <t xml:space="preserve">Зиянкестермен күрес жөніндегі қызметтер </t>
  </si>
  <si>
    <t xml:space="preserve">Химическая обработка против вредителей с применением  собственного оборудования, материалов и химических средств </t>
  </si>
  <si>
    <t xml:space="preserve">ЦП </t>
  </si>
  <si>
    <t xml:space="preserve">Оказание услуги с даты заключения договора по декабрь 2015г. </t>
  </si>
  <si>
    <t>38.11.69.11.00.00.00</t>
  </si>
  <si>
    <t xml:space="preserve">Қалдықтарды жою немесе орналастыру,пайдаға асыру, жинау жөніндегі операцияларды орындау </t>
  </si>
  <si>
    <t>Услуги по вывозу твердо-бытовых отходов</t>
  </si>
  <si>
    <t>Выполнение операций по сбору, утилизации, размещению или удалению отходов</t>
  </si>
  <si>
    <t>Услуги по вывозу ТБО</t>
  </si>
  <si>
    <t xml:space="preserve">100% предоплата </t>
  </si>
  <si>
    <t>32.99.61.00.00.00.30.20.1</t>
  </si>
  <si>
    <t xml:space="preserve">Программное обеспечение </t>
  </si>
  <si>
    <t>Программный продукт - сборник законодательных актов</t>
  </si>
  <si>
    <t>Электронная правовая система</t>
  </si>
  <si>
    <t>2015 г.</t>
  </si>
  <si>
    <t>Услуги по размещению объявлений в печатных изданиях</t>
  </si>
  <si>
    <t>68.31.13.00.00.00.02</t>
  </si>
  <si>
    <t xml:space="preserve">ғимараттар (құрылыс, құрылымдар)  мен олардың жер телімдері құқығын тіркеу,  техникалық  түгендеу  жөніндегі қызметтері </t>
  </si>
  <si>
    <t>Услуги по технической инвентаризации, регистрации прав на здания (строения, сооружения) и земельные участки под ними</t>
  </si>
  <si>
    <t xml:space="preserve">ғимараттар (құрылыс, құрылымдар)  мен олардың жер телімдері құқығын тіркеу,  техникалық  түгендеу жөніндегі қызметтері </t>
  </si>
  <si>
    <t>84.11.19.11.00.00.00</t>
  </si>
  <si>
    <t>жерді пайдалану кесімдерін әзірлеу жөніндегі қызметтер</t>
  </si>
  <si>
    <t>Услуги по изготовлению актов землепользования</t>
  </si>
  <si>
    <t>жерді пайдалану кесімдерін әзірлеу</t>
  </si>
  <si>
    <t>изготовление актов землепользования</t>
  </si>
  <si>
    <t>Услуги по отводу зем.участка (подготовка идентификационных документов)</t>
  </si>
  <si>
    <t>АО "Международный Аэропорт Атырау</t>
  </si>
  <si>
    <t>г.Атырау, Аэропорт, Агентство</t>
  </si>
  <si>
    <t>март-апрель</t>
  </si>
  <si>
    <t>63.11.11.20.40.00.00</t>
  </si>
  <si>
    <t>Система бронирования авиабилетов и пользование экраном Габриель</t>
  </si>
  <si>
    <t>Система учета электронных билетов и составление отчетов по "RAS Stock control"</t>
  </si>
  <si>
    <t>услуги обучения по продаже и бронированию авиабилетов по электронной системе "Гебриель"</t>
  </si>
  <si>
    <t>г.Алматы</t>
  </si>
  <si>
    <t>май-апрель</t>
  </si>
  <si>
    <t>Пультовая охрана</t>
  </si>
  <si>
    <t>"Атырау халықаралық әуежай" АҚ</t>
  </si>
  <si>
    <t>мыло хозяйственное</t>
  </si>
  <si>
    <t xml:space="preserve">мыло хозяйственное по 200 гр. </t>
  </si>
  <si>
    <t xml:space="preserve">г.Атырау аэропорт </t>
  </si>
  <si>
    <t>Поставка в течение 30 календарных дней с даты подписаний</t>
  </si>
  <si>
    <t>Оплата  за фактически поставленный Поставщиком объем товара</t>
  </si>
  <si>
    <t>штук</t>
  </si>
  <si>
    <t>Молоко в тетрапакетах емкостью 1 литр жирностью 3,2</t>
  </si>
  <si>
    <t>14.19.13.00.00.10.10.12.1</t>
  </si>
  <si>
    <t xml:space="preserve"> с короткими рукавами</t>
  </si>
  <si>
    <t>Оплата  за фактически оказанной  исполнителем объем услуг</t>
  </si>
  <si>
    <t>53.10.12.20.12.00.00</t>
  </si>
  <si>
    <t xml:space="preserve">Услуги экспресс почты </t>
  </si>
  <si>
    <t xml:space="preserve">жедел пошта қызметі </t>
  </si>
  <si>
    <t>Прием и отправка конфиденциальной почты</t>
  </si>
  <si>
    <t>август-сентябрь</t>
  </si>
  <si>
    <t xml:space="preserve">Аккумуляторлы батарея для радиостанции </t>
  </si>
  <si>
    <t xml:space="preserve"> для портативной радиостанции</t>
  </si>
  <si>
    <t>напряжение 9 В ёмкость не менее 300 mAh. Рассчитана до 1000 перезарядок.</t>
  </si>
  <si>
    <t xml:space="preserve">для заземления  досмотровых аппаратов  защиты от тока напряжением до 1000В. </t>
  </si>
  <si>
    <t>Карточки для про пусков размер 85х55 мм.</t>
  </si>
  <si>
    <t xml:space="preserve"> Пленка для ламини рования </t>
  </si>
  <si>
    <t>пачка</t>
  </si>
  <si>
    <t>Полноцветный риббон  на 200 односторонних отпечатков</t>
  </si>
  <si>
    <t xml:space="preserve"> Палка резиновая ПР-73Ф, прямая, длина 60,4см., 3,1см.  Вес: 880гр. ПР-73Ф</t>
  </si>
  <si>
    <t xml:space="preserve"> Объём флакона 28 мл., цвет фиолето
вый
</t>
  </si>
  <si>
    <t>пластиковая карта premier plus (PVC Composite), с магнитной полосой HiCo, толщина карты 30мм, упаковка 500 шт</t>
  </si>
  <si>
    <t>Обучение агентов досмотра и руково дителей САБ по перевозке опасных грузов</t>
  </si>
  <si>
    <t>Инспекционный аудит ИСМ</t>
  </si>
  <si>
    <t>клапан</t>
  </si>
  <si>
    <t>қыздыру шамы</t>
  </si>
  <si>
    <t>28.92.30.00.00.00.30.01.1</t>
  </si>
  <si>
    <t>Нож (лемех)</t>
  </si>
  <si>
    <t>резиновый, снегоуборочного отвала</t>
  </si>
  <si>
    <t>техпластина для снегоуборочной техники, длина 1000мм, высота 250мм,толщина 40мм, вес 12кг</t>
  </si>
  <si>
    <t>30.20.31.00.00.90.05.01.1</t>
  </si>
  <si>
    <t>Диск</t>
  </si>
  <si>
    <t>щеточный, для снегоуборочной техники</t>
  </si>
  <si>
    <t>диск щеточный 120*550мм для спецтехники</t>
  </si>
  <si>
    <t>диск щеточный полипропиленовый 254*900мм для спецтехники</t>
  </si>
  <si>
    <t>65.12.21.10.00.00.02</t>
  </si>
  <si>
    <t>Услуги по страхованию (добровольному) автотранспорта</t>
  </si>
  <si>
    <t>Автокөлікті сақтандыру (өз еркімен) бойынша қызметтер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</si>
  <si>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</t>
  </si>
  <si>
    <t>Автокөлікті өз еркімен сақтандыру бойынша қызметтер: ЖКА, айдап әкету, қарақшылық, тонау, ұрлық және автомобиль көлігіне зиян келтіру не жою және т.б.</t>
  </si>
  <si>
    <t>экскаватор погрузчик 3CX SM, мини погрузчик JCB 155</t>
  </si>
  <si>
    <t>61.20.11.10.00.00.00</t>
  </si>
  <si>
    <t xml:space="preserve">Услуги мобильной связи </t>
  </si>
  <si>
    <t xml:space="preserve">ұялы байланыс қызметі </t>
  </si>
  <si>
    <t>Услуги мобильной связи - доступ и пользование</t>
  </si>
  <si>
    <t xml:space="preserve">ұялы байланыс қызметі  - қол жеткізу және пайдалану </t>
  </si>
  <si>
    <t>Экспертиза резервуаров с проведением дефектоскопии и невилировки, выдачи заключения по дефектоскопии и невилировки, выдачи разрешения на эксплуатацию резервуаров и склада ГСМ</t>
  </si>
  <si>
    <t>Оказание услуги с даты заключения договора по декабрь 2015 г</t>
  </si>
  <si>
    <t>Услуга по аттестации лаборатории</t>
  </si>
  <si>
    <t xml:space="preserve">май-июнь </t>
  </si>
  <si>
    <t>11.07.11. 00.00.00.06.10.1</t>
  </si>
  <si>
    <t>Су 100 мл сусындық апат</t>
  </si>
  <si>
    <t>Вода питьевая аварийная 100 мл Вода                   (Кроме вод минеральных)</t>
  </si>
  <si>
    <t xml:space="preserve">Аршулы
 ауызсу, -
 асептикалық
 әдіспен оралған арада 
пакеттер из
 ламинированной
 фольгалар.
Сақтау мерзімім
 5 жасқа дейін при
 қызуға 
от - 35° до +50°С.
Ораушы:
- пакет 
тұтыну
 - 100 мл;
</t>
  </si>
  <si>
    <t xml:space="preserve">Очищенная
 питьевая вода,
 упакованная
 асептическим
 способом в 
пакеты из
 ламинированной
 фольги.
Срок хранения
 до 5 лет при
 температуре 
от -35° до +50°С.
Упаковка:
- пакет 
потребительский
 - 100 мл; 
</t>
  </si>
  <si>
    <t>Питьевая природная. Прозрачная без посторонних привкусов и запахов. Объем до 0.5 литров</t>
  </si>
  <si>
    <t>Оплата за фактически поставленный поставщиком объем товара</t>
  </si>
  <si>
    <t>Предназначен для подачи сигнала бедствия</t>
  </si>
  <si>
    <t>Август</t>
  </si>
  <si>
    <t>Поставка в течении 30 календарных дней с даты подписания договора</t>
  </si>
  <si>
    <t>Спички ветроустойчивые в водонепроницаемой упаковке</t>
  </si>
  <si>
    <t>Оплата за фактически оказанный исполнителем объем услуг</t>
  </si>
  <si>
    <t>Техническое      обслуживание     Охранно-пожарной сигнализации</t>
  </si>
  <si>
    <t>Январь</t>
  </si>
  <si>
    <t>внешний жесткий диск 1 ТБ Backup protable STBU 1000201</t>
  </si>
  <si>
    <t>клавиатура Delux DLK-1000UB, USB</t>
  </si>
  <si>
    <t>мышь Delux DLM-3910UB, USB</t>
  </si>
  <si>
    <t>набор инструментов для прокладки информационных сетей</t>
  </si>
  <si>
    <t>коннектор UTP RJ 45</t>
  </si>
  <si>
    <t>внутренний жесткий диск 500 ГБ SATA-III</t>
  </si>
  <si>
    <t>26.20.30.00.00.45.10.01.1</t>
  </si>
  <si>
    <t>Комплекс виброакустической защиты помещений</t>
  </si>
  <si>
    <t>сөйленген ақпараттың жайылуына кедергі келтіретін акустикалық және діріл-акустикалық шу кедергісін тудыратын орындағы ақпаратты белсенді сақтайтын техникалық құрал</t>
  </si>
  <si>
    <t>сентябрь-октябрь</t>
  </si>
  <si>
    <t>61.10.13.01.01.00.00</t>
  </si>
  <si>
    <t xml:space="preserve">Услуги частных сетей по предоставлению линий телекоммуникационных проводных </t>
  </si>
  <si>
    <t xml:space="preserve">телекоммуникациялық  өткізу жүйелерін  ұсыну жөніндегі жеке желілер қызметі </t>
  </si>
  <si>
    <t>Услуги частных сетей по предоставлению линий телекоммуникационных проводных, аренда местной и прямой линии связи</t>
  </si>
  <si>
    <t xml:space="preserve">телекоммуникациялық  өткізу жүйелерін  ұсыну жөніндегі жеке желілер қызметі,жергілікті және  тікелей байланыс желілерін жалдау       </t>
  </si>
  <si>
    <t xml:space="preserve">Аренда местной и прямой линии связи протяженностью до 1 км и 2 км </t>
  </si>
  <si>
    <t>43.21.10.10.10.11.00</t>
  </si>
  <si>
    <t>Услуги по обеспечению водой и отводу сточных вод помещения Агентства по продаже перевозок АО Су-Арна</t>
  </si>
  <si>
    <t>Услуги распределения воды через водопроводы</t>
  </si>
  <si>
    <t>январь-февраль</t>
  </si>
  <si>
    <t>г.Атырау, Аэропорт</t>
  </si>
  <si>
    <t>26.51.63.13.14.11.11.11.1</t>
  </si>
  <si>
    <t>Счетчик жидкости</t>
  </si>
  <si>
    <t xml:space="preserve">Счетчик горячей воды </t>
  </si>
  <si>
    <t>Счетчик-водомер ГХВС</t>
  </si>
  <si>
    <t xml:space="preserve"> 14.12.30.00.00.80.16.12.1</t>
  </si>
  <si>
    <t>Техникалық қолғап</t>
  </si>
  <si>
    <t>трикотажные, пропитанные резиной (латексом), хлопчатобумажные</t>
  </si>
  <si>
    <t>32.50.42.00.00.00.13.20.1</t>
  </si>
  <si>
    <t xml:space="preserve"> Қорғаныш көзілдіріктері</t>
  </si>
  <si>
    <t>Очки защитные (кроме солнцезащитных) и аналогичные оптические приборы из пластмасс</t>
  </si>
  <si>
    <t>Молоко</t>
  </si>
  <si>
    <t>Сүт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</si>
  <si>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 более 1%, но не более 3% жирности  стерилизованное. СТ РК 1760-2008</t>
  </si>
  <si>
    <t>715</t>
  </si>
  <si>
    <t xml:space="preserve"> Костюм мужской</t>
  </si>
  <si>
    <t>апрель-май</t>
  </si>
  <si>
    <t>Орындарды діріл-акустикалық қорғау кешені</t>
  </si>
  <si>
    <t>техническое средство активной защиты информации в помещении, которое создает акустические и виброакустические шумовые помехи, препятствующие утечке речевой информации</t>
  </si>
  <si>
    <t>100 % предоплата оплата за фактически оказанный Исполнителем объем Услуг</t>
  </si>
  <si>
    <t>Услуги по устройству охранной сигнализации</t>
  </si>
  <si>
    <t>Услуги, связанные с устройством охранной сигнализации на объекте</t>
  </si>
  <si>
    <t>Работы эксплуатационные по обслуживанию и содержанию инженерных сетей общего пользования</t>
  </si>
  <si>
    <t>Текущий ремонт, техническое обслуживание и аварийное обслуживание инженерных сетей (водопроводных, канализационных, тепловых)</t>
  </si>
  <si>
    <t>Услуги по обработке данных вычислительными средствами (компьютерами)</t>
  </si>
  <si>
    <t>Услуги по обработке данных имеющимся в собственном распоряжении компьютерным оборудованием или через информационную сеть.</t>
  </si>
  <si>
    <t>35.30.11.10.10.30.10.01.1</t>
  </si>
  <si>
    <t>Тепловая энергия</t>
  </si>
  <si>
    <t>Жылу энергиясы</t>
  </si>
  <si>
    <t xml:space="preserve"> в горячей воде, для коммунальных нужд </t>
  </si>
  <si>
    <t>ыстық суда, коммуналдық қажеттіліктер үшін</t>
  </si>
  <si>
    <t>Гигакалория</t>
  </si>
  <si>
    <t>Жапсырғыш</t>
  </si>
  <si>
    <t>10.82.22.00.02.90.10.10.1</t>
  </si>
  <si>
    <t xml:space="preserve"> Пищевой рацион</t>
  </si>
  <si>
    <t>Аварийный пищевой рацион для спасательного плота, из расчета 10000 кДж на человека</t>
  </si>
  <si>
    <t>Предназначен для использования в качестве средства поддержания жизнедеятельносьти организма в аварийных условиях связанных с дефицитом продуктов питания ,рацион пищевой аварийный приготовлен из натуральных продуктов, готовый к употреблению.</t>
  </si>
  <si>
    <t>Июнь-июль</t>
  </si>
  <si>
    <t xml:space="preserve"> 32.91.11.00.00.00.12.30.1</t>
  </si>
  <si>
    <t>Веник</t>
  </si>
  <si>
    <t>Сыпыртқы</t>
  </si>
  <si>
    <t>Из материалов растительного происхождения</t>
  </si>
  <si>
    <t xml:space="preserve">апрель-май </t>
  </si>
  <si>
    <t>84.12.12.11.10.00.00</t>
  </si>
  <si>
    <t>Услуги по аттестации производственных объектов</t>
  </si>
  <si>
    <t>аттестация производственных объектов</t>
  </si>
  <si>
    <t>февраль-март</t>
  </si>
  <si>
    <t>май-июнь</t>
  </si>
  <si>
    <t>2015 г</t>
  </si>
  <si>
    <t>26.20.21.01.12.13.11.20.1</t>
  </si>
  <si>
    <t>Жесткий диск</t>
  </si>
  <si>
    <t>Размер 2,5'', интерфейс SAS 3 ГГц/с, объем буфера - 16 Мб, количество оборотов шпинделя -10000 об/м, емкость - 1 Тб</t>
  </si>
  <si>
    <t xml:space="preserve"> 26.20.21.01.12.11.12.17.1</t>
  </si>
  <si>
    <t>Размер 2,5'', интерфейс SATA 1,5 ГГц/с, объем буфера - 16 Мб, количество оборотов шпинделя 7200 об/м, емкость - 500 Гб</t>
  </si>
  <si>
    <t>кабель сетевой UTP APC030501CU/CCS, 1 упаковка</t>
  </si>
  <si>
    <t>27.32.13.00.02.02.20.01.1</t>
  </si>
  <si>
    <t>LAN- кабель UTP 4*2*0.51</t>
  </si>
  <si>
    <t>26.20.15.00.00.01.11.10.1</t>
  </si>
  <si>
    <t xml:space="preserve"> Клавиатура</t>
  </si>
  <si>
    <t>Пернетақта</t>
  </si>
  <si>
    <t xml:space="preserve"> Алфавитно-цифровая, стандартная клавиатура, содержит 101-102 клавиши.</t>
  </si>
  <si>
    <t>краска белая</t>
  </si>
  <si>
    <t>26.20.16.06.12.11.11.10.1</t>
  </si>
  <si>
    <t>Манипулятор "мышь"</t>
  </si>
  <si>
    <t>«Тінтуір» манипуляторы</t>
  </si>
  <si>
    <t>Механическая</t>
  </si>
  <si>
    <t>25.94.13.00.00.10.57.10.1</t>
  </si>
  <si>
    <t>Инструменты для связиста</t>
  </si>
  <si>
    <t>Байланысшыға арналған құралдар</t>
  </si>
  <si>
    <t>набор инструментов для связиста</t>
  </si>
  <si>
    <t>26.30.30.30.00.00.01.01.1</t>
  </si>
  <si>
    <t>Коннектор</t>
  </si>
  <si>
    <t>соединитель для подключения к промышленным сетям</t>
  </si>
  <si>
    <t>61.10.20.04.00.00.00</t>
  </si>
  <si>
    <t xml:space="preserve">телеграф жүйелерін жабдықтау қызметі </t>
  </si>
  <si>
    <t>Услуги оснащения телеграфных систем</t>
  </si>
  <si>
    <t>Услуги оснащения телеграфных систем с использованием собственных средств</t>
  </si>
  <si>
    <t>Услуги по выделенным каналам (AFTN), предоставлению точки входа в сеть (AFTN)</t>
  </si>
  <si>
    <t>октябрь-ноябрь</t>
  </si>
  <si>
    <t>62.02.20.40.00.00.00</t>
  </si>
  <si>
    <t>Услуги консультационные по применению программного обеспечения</t>
  </si>
  <si>
    <t>бағдарламалық қамтамасыз етуді қолдану жөніндегі  кеңестік қызметтер</t>
  </si>
  <si>
    <t>Ақпараттық жүйелерді техникалық сүйемелдеу (1С: Бухгалтерия)</t>
  </si>
  <si>
    <t>Техническое сопровождение информационных систем (1С:Бухгалтерия)</t>
  </si>
  <si>
    <t>62.09.20.20.80.00.00</t>
  </si>
  <si>
    <t>Услуги по предоставлению доступа к информационным ресурсам, находящимся в сети Интернет</t>
  </si>
  <si>
    <t>Ғаламтордағы ақпарттық  ресурстарға  қол жеткізуді  ұсыну жөніндегі қызметтер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</si>
  <si>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</si>
  <si>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Ғаламтордағы ақпарттық  ресурстарға  қол жеткізуді  ұсыну жөніндегі қызметтер (тұтынушы сертификаты, қол жетімділік және т.б.)</t>
  </si>
  <si>
    <t xml:space="preserve">Услуги по предоставлению доступа к сайту Учет.kz,годовая абонентская плата за пользование </t>
  </si>
  <si>
    <t>80.10.12.20.00.00.00</t>
  </si>
  <si>
    <t>Услуги по инкассации</t>
  </si>
  <si>
    <t>инкассация жөніндегі қызметтер</t>
  </si>
  <si>
    <t>69.20.10.10.00.00.00</t>
  </si>
  <si>
    <t xml:space="preserve">Услуги по проведению ревизий финансовых </t>
  </si>
  <si>
    <t xml:space="preserve">қаржылық тексеру жүргізу жөніндегі қызметтер </t>
  </si>
  <si>
    <t>Услуги по проведению ревизий финансовых (аудита)</t>
  </si>
  <si>
    <t xml:space="preserve">қаржылық тексеру (аудит) жүргізу жөніндегі қызметтер </t>
  </si>
  <si>
    <t>Аудиторские услуги, для своевременной проверки бухгалтерского учета, финансово-хозяйственной деятельности и подтверждения достоверности оплаченных расходов и т.д.</t>
  </si>
  <si>
    <t>Обучение работников ЦДА</t>
  </si>
  <si>
    <t>көшпелі ұнтақ өрт сөндіргіш</t>
  </si>
  <si>
    <t>32.99.61.00.00.00.30.60.1</t>
  </si>
  <si>
    <t>22.29.29.00.00.00.50.10.1</t>
  </si>
  <si>
    <t>22.29.21.40.00.00.10.19.1</t>
  </si>
  <si>
    <t>22.19.30.00.00.00.10.01.1</t>
  </si>
  <si>
    <t>32.99.16.00.00.00.12.80.1</t>
  </si>
  <si>
    <t>68.20.12.00.00.00.12</t>
  </si>
  <si>
    <t>45.20.24.10.00.00.00</t>
  </si>
  <si>
    <t>программный комплект для дизайна и печати карт для пластиковых карт сублимационного принтера Zebra P330i</t>
  </si>
  <si>
    <t xml:space="preserve"> Аккумуляторные батареи для радиостанции емкостью от 1500 - 1700 мА/ч</t>
  </si>
  <si>
    <t xml:space="preserve"> Аккумулятор батареясы</t>
  </si>
  <si>
    <t>27.20.11.00.00.00.06.05.1</t>
  </si>
  <si>
    <t>Аккумуляторные батареи для радиостанции емкостью от 300 - 500 мА/ч</t>
  </si>
  <si>
    <t>Соединены с источником проводом, обеспечивают максимальное качество звука. Стереофонические, т.е. сигналы на каждый громкоговоритель передаются по отдельным каналам.</t>
  </si>
  <si>
    <t>Наушник проводной</t>
  </si>
  <si>
    <t>Сымды құлаққап</t>
  </si>
  <si>
    <t>Коврик диэлектрический</t>
  </si>
  <si>
    <t>Ковер диэлектрический резиновый первой группы длиной от 500мм до 1000мм, шириной от 500мм до 1200мм. ГОСТ 4997-75</t>
  </si>
  <si>
    <t>Диэлектрлік кiлемше</t>
  </si>
  <si>
    <t>Дәнекерлегіш аспап</t>
  </si>
  <si>
    <t>24.43.13.00.00.10.10.11.1</t>
  </si>
  <si>
    <t xml:space="preserve"> Қалайы</t>
  </si>
  <si>
    <t xml:space="preserve"> Бағдарламалық қамтамасыз ету</t>
  </si>
  <si>
    <t xml:space="preserve"> Программный продукт - прочий</t>
  </si>
  <si>
    <t>Сыйымдылығы 1500 - 1700 мА/сағ радиостанцияларға арналған аккумулятор батареялары</t>
  </si>
  <si>
    <t>Сыйымдылығы 300 - 500 мА/сағ радиостанцияларға арналған аккумулятор батареялары</t>
  </si>
  <si>
    <t>Сыммен жалғанған, дыбыстың барынша жоғары сапасын қамтамасыз етеді. Стереофондық, яғни сигналдар әр дауыс зорайтқышқа жеке каналдар бойынша беріледі.</t>
  </si>
  <si>
    <t>Ұзындығы 5000 мм-ден 1000 мм-ге дейін, ені 500 мм-ден 1200 мм-ге дейін болатын бірінші топтың диэлектрлік резеңкелі кiлемдер. МСТ 4997-75</t>
  </si>
  <si>
    <t>Электр дәнекерлегіш</t>
  </si>
  <si>
    <t>Услуги по аренде имущества для размещения офиса и производства</t>
  </si>
  <si>
    <t>өндіріс пен кеңсені  орналастыру үшін мүлікті  жалдау жөніндегі қызметтер</t>
  </si>
  <si>
    <t>Услуги по аренде имущества для размещения офиса и производства, включая помещения, мебель, оборудование и др.</t>
  </si>
  <si>
    <t xml:space="preserve">Аренда производственных помещений (АТМА),аренда производственных помещений для размешения работников САБ </t>
  </si>
  <si>
    <t>Первичное обучение и курсы повышения квалификации инспекторов  досмотра САБ</t>
  </si>
  <si>
    <t>Повышение квалификации руководителей САБ</t>
  </si>
  <si>
    <t>Услуги по техническому обслуживанию машин комплексные прочие</t>
  </si>
  <si>
    <t>Құрылғыларды тексеру</t>
  </si>
  <si>
    <t>Комплекс  услуг по техническому обслуживанию машин (диагностика всех систем, прочие услуги не требующие замены запасных частей)</t>
  </si>
  <si>
    <t>Машиналарға техникалық қызмет көрсету бойынша қызметтер кешені (барлық жүйелерді диагностикалау, қосалқы бөлшектерді ауыстыруды қажет етпейтін өзге де қызметтер)</t>
  </si>
  <si>
    <t>Өзге де бағдарламалық өнім</t>
  </si>
  <si>
    <t>27.40.21.00.00.11.13.02.1</t>
  </si>
  <si>
    <t>светодиодный, переносной</t>
  </si>
  <si>
    <t>светодиодты</t>
  </si>
  <si>
    <t>25.40.13.00.00.10.13.10.1</t>
  </si>
  <si>
    <t xml:space="preserve"> Тәжірибелік бомба</t>
  </si>
  <si>
    <t>Учебные муляжи самодельно- взрывных устройств ,не боевая бомба не содержат взрывчатого вещества</t>
  </si>
  <si>
    <t>Оқуға арналған бомба лақтыру</t>
  </si>
  <si>
    <t>Для учебного бомбометания</t>
  </si>
  <si>
    <t>Практическая бомба</t>
  </si>
  <si>
    <t>Карточка</t>
  </si>
  <si>
    <t xml:space="preserve">оқыту тренингтері мен семинарларды қоса алғанда қызметкерлердің біліктілігін арттыру және қайта даярлау  </t>
  </si>
  <si>
    <t>Карточка пластикалық</t>
  </si>
  <si>
    <t xml:space="preserve"> пластиковая</t>
  </si>
  <si>
    <t xml:space="preserve"> Картридж</t>
  </si>
  <si>
    <t>Ленточный</t>
  </si>
  <si>
    <t>Таспалы</t>
  </si>
  <si>
    <t>Пленка для ламинирования</t>
  </si>
  <si>
    <t>22.29.21.40.00.00.10.20.1</t>
  </si>
  <si>
    <t>размер 216*303 мм</t>
  </si>
  <si>
    <t>Штемпельная краска</t>
  </si>
  <si>
    <t xml:space="preserve"> Штемпель бояуы</t>
  </si>
  <si>
    <t>Мөрлер мен мөртабандарға арналған штемпель бояуы</t>
  </si>
  <si>
    <t>Штемпельная краска  для печатей и штемпелей</t>
  </si>
  <si>
    <t>Полицейская дубинка</t>
  </si>
  <si>
    <t>для нанесения ударов и защиты от них, а также для контроля и удержания противника</t>
  </si>
  <si>
    <t>соққы жасау және одан қорғану, сонымен бірге қарсыласты тоқтату және бақылау үшін</t>
  </si>
  <si>
    <t>Полиция таяғы</t>
  </si>
  <si>
    <t>27.40.22.00.00.10.10.20.1</t>
  </si>
  <si>
    <t>Шырақтар</t>
  </si>
  <si>
    <t>Люминесцентті шамымен</t>
  </si>
  <si>
    <t>32.99.82.00.00.10.10.12.1</t>
  </si>
  <si>
    <t>Сетевой фильтр</t>
  </si>
  <si>
    <t>Желілік сүзгі</t>
  </si>
  <si>
    <t>количество входных разъемов от 3-х до 5-ти, длина шнура от 2 до 5 м</t>
  </si>
  <si>
    <t>кіру ажырамаларының саны 3-ден 5-ге дейін, бауының ұзындығы 2-ден 5 м дейін</t>
  </si>
  <si>
    <t>Ленточный.</t>
  </si>
  <si>
    <t>МСТ 2239-70, шамдардың типі (биспиралды аргон) Б220-230-40-1, қуаттылығы 40 Вт</t>
  </si>
  <si>
    <t>Один баллон</t>
  </si>
  <si>
    <t>DAP</t>
  </si>
  <si>
    <t>янаврь-февраль</t>
  </si>
  <si>
    <t>Жабысқақ тежеу таспа</t>
  </si>
  <si>
    <t>қабықшалардан және жапырақтардан, МСТ 28018-89</t>
  </si>
  <si>
    <t>Балқығыш сақтандырғыш</t>
  </si>
  <si>
    <t>GUST - 12/70-120/800L12. 10кВ</t>
  </si>
  <si>
    <t>GUST - 12/35-50. 10кВ</t>
  </si>
  <si>
    <t>74.90.20.40.00.00.00</t>
  </si>
  <si>
    <t>Услуги по экспертному обследованию и техническому диагностированию оборудования</t>
  </si>
  <si>
    <t>Комплекс услуг по экспертному обследованию и техническому диагностированию оборудования</t>
  </si>
  <si>
    <t>ГОСТ 959-2002 марка 6СТ -190А стартерный,  напряжением 12 В, емкостью 190 А*час,  с общей крышкой.</t>
  </si>
  <si>
    <t>МСТ 959-2002 маркасы 6СТ-190; стартерлік, кернеуі 12 В, сыйымдылығы 190 А*сағ, ортақ қақпағымен.</t>
  </si>
  <si>
    <t>Ілмелі орташа құлып</t>
  </si>
  <si>
    <t>ВВГ 2*2.5</t>
  </si>
  <si>
    <t>Электрмонтердің жинағы</t>
  </si>
  <si>
    <t>Электр жабдықтарын жөндеу, техникалық күтім және қызмет көрсету</t>
  </si>
  <si>
    <t>Оқыту тренингтері мен семинарларын ұйымдастыруды қоса алғанда, қызметкерлерді даярлау, қайта даярлау және біліктілігін жетілдіру</t>
  </si>
  <si>
    <t>Қызметкерлерді даярлау, қайта даярлау және біліктілігін жетілдіру бойынша білім беру қызметтері</t>
  </si>
  <si>
    <t>Электрқондырғылардың техникалық күйінің энергетикалық сараптамасы</t>
  </si>
  <si>
    <t>Техническое обслуживание охранно-пожарной сигнализации</t>
  </si>
  <si>
    <t>пиротехническое сигнальное устройство</t>
  </si>
  <si>
    <t>Фальшфейер</t>
  </si>
  <si>
    <t>июнь-июль</t>
  </si>
  <si>
    <t>Осветительная бомба</t>
  </si>
  <si>
    <t>Нысаналы – сигналды түнгі уақытта</t>
  </si>
  <si>
    <t>Желімделген фанера</t>
  </si>
  <si>
    <t>625</t>
  </si>
  <si>
    <t>Лист</t>
  </si>
  <si>
    <t>Фанера клееная</t>
  </si>
  <si>
    <t>Из хвойных пород средней водостойкости .       Для размещения между зонами обшивки ВС которые м/б порваны, защиты пневматических подъемных  подушек или размещаемый между обшивкой ВС и подъемными или крепежными тросами для защиты ВС. Размер листа не менее 1500мм*1500мм* 6мм</t>
  </si>
  <si>
    <t xml:space="preserve"> Из хвойных пород средней водостойкости</t>
  </si>
  <si>
    <t>суға төзімділігі орташа қылқанды түрінен</t>
  </si>
  <si>
    <t xml:space="preserve"> Сіріңке</t>
  </si>
  <si>
    <t>Спички</t>
  </si>
  <si>
    <t>Жел сіріңке</t>
  </si>
  <si>
    <t>Обучение  работников службы СПАСОП, (Свидетельство о соответствии)</t>
  </si>
  <si>
    <t>срок выполнения работ с даты заключения договора по декабря 2015 года</t>
  </si>
  <si>
    <t>июль-август</t>
  </si>
  <si>
    <t>Поставка партиями по мере необходимостис даты подписания договора, по  декабрь 2015 г.</t>
  </si>
  <si>
    <t>Работа по ремонту  лабораторных приборов и оборудования в лаборатории ГСМ</t>
  </si>
  <si>
    <t>Спазмолитическое средство в виде таблеток</t>
  </si>
  <si>
    <t>21.20.13.00.00.03.12.94.1</t>
  </si>
  <si>
    <t>Таблетка түріндегі спазмолитиялық құрал</t>
  </si>
  <si>
    <t>Дротаверин</t>
  </si>
  <si>
    <t>шестерлі гидромотор, сыртқы бекіткіштермен бірге</t>
  </si>
  <si>
    <t>айналым жиілігі 1500 айн/мин секциялық сыртқы іліністі шестерлі гидромотор</t>
  </si>
  <si>
    <t>гидромотор шестеренный с внешним зацеплением секционный с частотой вращения 1500 об/ми</t>
  </si>
  <si>
    <t>жинақталған топсамен, ернемектермен, аралық тіреуішпен. жүк автомобильдері үшін</t>
  </si>
  <si>
    <t>берілістер қорабы - төрт сатылы, екі білікті</t>
  </si>
  <si>
    <t>тістегеріштің</t>
  </si>
  <si>
    <t>бұлғақтың</t>
  </si>
  <si>
    <t xml:space="preserve"> шатуна</t>
  </si>
  <si>
    <t>ұшқынды тұтандырылатын піспекті (карбюраторлық) қозғалтқыш үшін, МСТ 621-87, майалғыш</t>
  </si>
  <si>
    <t>для поршневых двигателей с искровым зажиганием (карбюраторные), ГОСТ 621-87, маслосъемное</t>
  </si>
  <si>
    <t>Піспекті шығыршық</t>
  </si>
  <si>
    <t xml:space="preserve"> с электромеханическим перемещением шестерни привода, для грузовых автомобилей</t>
  </si>
  <si>
    <t>жетек тістегеріші электр механикалық алмасатын жүк автомобильдеріне арналған</t>
  </si>
  <si>
    <t>жүк автомобильдері үшін</t>
  </si>
  <si>
    <t>Кардан білігінің айқаспасы</t>
  </si>
  <si>
    <t>Жинақталған май сорғысы</t>
  </si>
  <si>
    <t>төлкелермен, жүк автомобильдері үшін</t>
  </si>
  <si>
    <t>со втулками, для грузовых  автомобилей</t>
  </si>
  <si>
    <t>Таксометрлер айналымдар саны есептегіштері және өнім саны есептегіштері; спидометрлер және тахометрлер; стробоскоптарға арналған бөліктері мен керек -жарақтары</t>
  </si>
  <si>
    <t>Ілініспені ағыту мойынтірегі (сыққыш мойынтірек)</t>
  </si>
  <si>
    <t>Электрмагниттік клапан</t>
  </si>
  <si>
    <t>Тығыздама</t>
  </si>
  <si>
    <t>Гильза-піспекті топ</t>
  </si>
  <si>
    <t xml:space="preserve"> ұшқынды тұтандырылатын піспекті (карбюраторлық) қозғалтқыш үшін</t>
  </si>
  <si>
    <t>сырғын, қар жинаушы техникаға арналған</t>
  </si>
  <si>
    <t>Газ күйіндегі табиғи газ (табиғи)</t>
  </si>
  <si>
    <t>Өнеркәсiптiк және үй-жай-тұрмыстық үшiн, төменгi жылулықтың жануы, МДж/м3 ккал/м3),20 °С кезінде , 101,325 кПа, 31,8 (7600 аспайтын), Күкiрті сутектің салмақтық үлесі, г/м3, 0,02 аспайтын, меркаптың күкiрттi салмақтық үлесі,г/м3, 0,03 аспайтын.</t>
  </si>
  <si>
    <t>для промышленного и коммунально-бытового назначения, Теплота сгорания низшая, МДж/м3  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</si>
  <si>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Еден жуу үшін маталы шүберектер</t>
  </si>
  <si>
    <t>Еден жуу үшін шүберек</t>
  </si>
  <si>
    <t>32.50.13.00.00.20.01.04.1</t>
  </si>
  <si>
    <t>Медициналық шприц</t>
  </si>
  <si>
    <t>біржолғы, көлемі 2,0 мл</t>
  </si>
  <si>
    <t>Шприц медицинский</t>
  </si>
  <si>
    <t>одноразовый, объем 2,0 мл</t>
  </si>
  <si>
    <t>32.50.13.00.00.20.01.06.1</t>
  </si>
  <si>
    <t>біржолғы, көлемі 5,0 мл</t>
  </si>
  <si>
    <t>одноразовый, объем 5,0 мл</t>
  </si>
  <si>
    <t>біржолғы, көлемі 10,0 мл</t>
  </si>
  <si>
    <t>одноразовый, объем 10,0 мл</t>
  </si>
  <si>
    <t>32.50.13.00.00.20.01.07.1</t>
  </si>
  <si>
    <t>32.50.13.00.00.20.01.08.1</t>
  </si>
  <si>
    <t>біржолғы, көлемі 20,0 мл</t>
  </si>
  <si>
    <t>одноразовый, объем 20,0 мл</t>
  </si>
  <si>
    <t>21.20.13.00.00.03.99.05.1</t>
  </si>
  <si>
    <t>Спиртовой раствор желтоватого цвета</t>
  </si>
  <si>
    <t>Сары түсті спиртті ерітінді</t>
  </si>
  <si>
    <t>21.20.13.00.00.03.99.65.1</t>
  </si>
  <si>
    <t>Гауһарлы жасыл</t>
  </si>
  <si>
    <t>Жасыл түсті сұйықтық</t>
  </si>
  <si>
    <t>Жидкость зеленого цвета</t>
  </si>
  <si>
    <t>21.20.24.00.00.00.33.30.1</t>
  </si>
  <si>
    <t>Антисептикалық спиртті майлықтар</t>
  </si>
  <si>
    <t>Салфетки антисептические спиртовые</t>
  </si>
  <si>
    <t xml:space="preserve">Антисептикалық спиртті майлықтар, көлемдері </t>
  </si>
  <si>
    <t>Наиболее часто применяемый бинт в виде марлевой ленты</t>
  </si>
  <si>
    <t>Ең жиі қолданылатын таңғыз дәке лента түріндегі</t>
  </si>
  <si>
    <t>Бинт марлевый</t>
  </si>
  <si>
    <t>Дәке таңғыш</t>
  </si>
  <si>
    <t>21.20.24.00.00.00.32.40.2</t>
  </si>
  <si>
    <t>21.20.13.00.00.03.16.35.1</t>
  </si>
  <si>
    <t>Оксолиновая мазь</t>
  </si>
  <si>
    <t>Оксолиновая майы</t>
  </si>
  <si>
    <t>Ақ немесе сары түсті май</t>
  </si>
  <si>
    <t>Мазь белого или желтоватого цвета</t>
  </si>
  <si>
    <t>21.20.13.00.00.03.60.11.1</t>
  </si>
  <si>
    <t>Новокаин</t>
  </si>
  <si>
    <t>Прозрачная бесцветная жидкость</t>
  </si>
  <si>
    <t>Мөлдір түссіз сұйықтық</t>
  </si>
  <si>
    <t>21.20.13.00.00.03.12.92.1</t>
  </si>
  <si>
    <t>Ампула түріндегі спазмолитиялық құрал</t>
  </si>
  <si>
    <t>Спазмолитическое средство  в виде ампул</t>
  </si>
  <si>
    <t>Вода (кроме вод минеральных)</t>
  </si>
  <si>
    <t>Табиғи ауыз суы, газдалмаған. Мөлдір. Бөгде иіссіз және дәмсіз. V - 5 литрден жоғары.</t>
  </si>
  <si>
    <t>Су (минералды судан басқа).</t>
  </si>
  <si>
    <t>пиротехникалық сигналдық құрылғы</t>
  </si>
  <si>
    <t>25.40.13.00.00.50.10.61.1</t>
  </si>
  <si>
    <t>25.40.13.00.00.10.11.10.1</t>
  </si>
  <si>
    <t>Жарқылдақ бомба</t>
  </si>
  <si>
    <t>16.21.11.00.00.00.00.30.2</t>
  </si>
  <si>
    <t>20.51.20.00.00.00.00.60.1</t>
  </si>
  <si>
    <t>20.13.25.00.00.20.00.20.2</t>
  </si>
  <si>
    <t>Калий гидрототығы (ащы кали)</t>
  </si>
  <si>
    <t>талдау үшін таза (т.ү.т.), 85,0%, МСТ 24363-80</t>
  </si>
  <si>
    <t>17.12.13.60.00.00.00.70.1</t>
  </si>
  <si>
    <t>Бумага-основа для электрохимической бумаги</t>
  </si>
  <si>
    <t>распространяется на электрохимическую бумагу, предназначенную для записи информации в факсимильных аппаратах, работающих при температуре от +5 до +40 °С и относительной влажности воздуха от 30 до 98%. Бумага выпускается в бобинах</t>
  </si>
  <si>
    <t>температурасы +5тен +40 С және ауа ылғалдылығы 30 -98% барысынды жұмыс істейтін, фиксимильды аппараттарда ақпараттар жасу арналған, электрохимиялық қағаз таратылады</t>
  </si>
  <si>
    <t>электрохимиялық қағаз үшін қағаз--негізі</t>
  </si>
  <si>
    <t>С люминесцентной лампой</t>
  </si>
  <si>
    <t>33.12.16.23.20.00.00</t>
  </si>
  <si>
    <t>Услуги по техническому обслуживанию офисной оргтехники</t>
  </si>
  <si>
    <t>Ауаның құрамын және тазалығын талдау мен тексеру бойынша қызметтер</t>
  </si>
  <si>
    <t>Услуги по проверке и анализу чистоты и состава возд</t>
  </si>
  <si>
    <t xml:space="preserve">Ауаның құрамын және тазалығын талдау мен тексеру бойынша қызметтер </t>
  </si>
  <si>
    <t>Услуги в области лесоводства</t>
  </si>
  <si>
    <t>Услугип о борьбе с вредителями</t>
  </si>
  <si>
    <t>02.40.10.20.00.00.00</t>
  </si>
  <si>
    <t>Қауіпті қатты емес қалдықтарды шығару бойынша қызметтер</t>
  </si>
  <si>
    <t>Выполнение операций по сбору, утилизации, размещению или удалению нетвердых опасных отход</t>
  </si>
  <si>
    <t>Қауіпті қатты емес қалдықтарды жинау, кәделеу, орналастыру немесе жою бойынша операцияларды орындау</t>
  </si>
  <si>
    <t>84.25.11.15.00.00.00</t>
  </si>
  <si>
    <t>Өрт сөндіргіштерді қайта зарядтау бойынша қызметтер</t>
  </si>
  <si>
    <t>Услуги по перезарядке огнетушителей</t>
  </si>
  <si>
    <t xml:space="preserve">Өрт сөндіргіштерді қайта зарядтау бойынша қызметтер </t>
  </si>
  <si>
    <t>Энергетическая экспертиза технического состояния электроустановок</t>
  </si>
  <si>
    <t>Поставка партиями по мере необходимости с даты подписания договора, по  декабрь 2015г.</t>
  </si>
  <si>
    <t>Поставка партиями по мере необходимостис даты подписания договора, по декабрь 2015 г</t>
  </si>
  <si>
    <t>Поставка партиями по мере необходимости с даты подписания договора, по декабрь 2015 г.</t>
  </si>
  <si>
    <t>срок выполнения работ с даты заключения договора до  декабря 2015 года</t>
  </si>
  <si>
    <t>Поставка партиями по мере необходимостис даты подписания договора, по  декабрь 2015 г</t>
  </si>
  <si>
    <t xml:space="preserve">Поставка партиями с даты подписания договора по декабрь 2015 г. </t>
  </si>
  <si>
    <t>20.30.21.00.21.07.12.01.2</t>
  </si>
  <si>
    <t>МЛ-1110 ашық-сары, ұшпайтын заттар массасы, %, 58-64 кем емес, ГОСТ 20481-80</t>
  </si>
  <si>
    <t>МЛ-1110 светло-желтый, массовая доля нелетучих веществ, %, не менее 58-64, ГОСТ 20481-80</t>
  </si>
  <si>
    <t>в банках по 800 гр. С отвердителем изурь-021, по одному отвердителю на каждую банку</t>
  </si>
  <si>
    <t>881</t>
  </si>
  <si>
    <t>Банка условная</t>
  </si>
  <si>
    <t>20.30.21.00.21.07.12.35.2</t>
  </si>
  <si>
    <t>МЛ-1110 қара, ұшпайтын заттар массасы, %, 47-53 кем емес, ГОСТ 20481-80</t>
  </si>
  <si>
    <t>МЛ-1110 черный, массовая доля нелетучих веществ, %, не менее 47-53, ГОСТ 20481-80</t>
  </si>
  <si>
    <t>20.30.21.00.21.07.12.16.2</t>
  </si>
  <si>
    <t>МЛ-1110 рубин, ұшпайтын заттар массасы, %, 50-56 кем емес, ГОСТ 20481-80</t>
  </si>
  <si>
    <t>МЛ-1110 рубин, массовая доля нелетучих веществ, %, не менее 50-56, ГОСТ 20481-80</t>
  </si>
  <si>
    <t>20.30.21.00.21.07.12.04.2</t>
  </si>
  <si>
    <t>МЛ-1110 ақ-сұр, ұшпайтын заттардың массалық  үлесі, %, 56-62 кем емес, ГОСТ 20481-80</t>
  </si>
  <si>
    <t>МЛ-1110 серо-белый, массовая доля нелетучих веществ, %, не менее 56-62, ГОСТ 20481-80</t>
  </si>
  <si>
    <t>в банках по 800 гр. С отвердителем изурь-021, по одному отвердителю на каждую банку (белый)</t>
  </si>
  <si>
    <t>Электромагнитный клапан изд.772 для УМП 350</t>
  </si>
  <si>
    <t>ду 100мм , для слива сточных вод</t>
  </si>
  <si>
    <t>Отвердитель</t>
  </si>
  <si>
    <t>Қатайтқыш</t>
  </si>
  <si>
    <t>лак бояулы заттардың кебуі үшін</t>
  </si>
  <si>
    <t>для отверждения лакокрасочных изделий</t>
  </si>
  <si>
    <t>20.59.59.00.17.10.20.01.1</t>
  </si>
  <si>
    <t>жидкость для растворения различных органических веществ</t>
  </si>
  <si>
    <t>килограмм</t>
  </si>
  <si>
    <t>13.92.15.00.00.40.20.20.1</t>
  </si>
  <si>
    <t>Жалюзи из тканей из синтетических нитей</t>
  </si>
  <si>
    <t>Вертикальные жалюзи из тканей из синтетических нитей, состоят из вертикальных пластин</t>
  </si>
  <si>
    <t>вертикальные жалюзи на два окна</t>
  </si>
  <si>
    <t>Дневная маркировка мачт</t>
  </si>
  <si>
    <t>Поставка партиями по мере необходимостис даты подписания договора, до  31.12.2015 г.</t>
  </si>
  <si>
    <t>23.91.11.00.00.00.30.19.1</t>
  </si>
  <si>
    <t xml:space="preserve">Круг шлифовальный </t>
  </si>
  <si>
    <t>Шеңбер қыратын</t>
  </si>
  <si>
    <t>Круг шлифовальный отрезной, предназначен для абразивной обрезки и абразивной прорезки</t>
  </si>
  <si>
    <t xml:space="preserve"> абразивтік қию мен абразивтік оюға арналған тегістейтін дөңгелек</t>
  </si>
  <si>
    <t>д.230х22х2,5мм</t>
  </si>
  <si>
    <t xml:space="preserve">Электрод  </t>
  </si>
  <si>
    <t xml:space="preserve">Электроды </t>
  </si>
  <si>
    <t>Работы по оклейке стен обоями и устройство покрытий стен из прочих гибких отделочных материалов</t>
  </si>
  <si>
    <t>43.33.29.12.00.00.00</t>
  </si>
  <si>
    <t>Қабырғаларға тұсқағаздар жабыстыру және қабырғаларды өзге де иілгіш өңделген материалдардан жабу орнату бойынша жұмыстар</t>
  </si>
  <si>
    <t>32.99.11.00.00.00.14.31.1</t>
  </si>
  <si>
    <t>Газтұтқыштар</t>
  </si>
  <si>
    <t>Противогаз</t>
  </si>
  <si>
    <t>сүзуші  (айнала қоршаған ортаны сүзетін)</t>
  </si>
  <si>
    <t>фильтрующий (фильтрование окружающего воздуха)</t>
  </si>
  <si>
    <t>Всего по товаром</t>
  </si>
  <si>
    <t>20.59.59.00.19.10.10.10.2</t>
  </si>
  <si>
    <t>Отвердитель ИЗУР-021 (200)</t>
  </si>
  <si>
    <t>справочник кадровика</t>
  </si>
  <si>
    <t>1)Последние разработки в терминологии казахского языка и новые методологии в технике переводов с русского языка на казахский язык и с казахского языка на русский язык 2) Повышение квалификации инженера ОК</t>
  </si>
  <si>
    <t>Медиация в социально-трудовых спорах и конфликтах</t>
  </si>
  <si>
    <t>85.59.13.13.00.00.00</t>
  </si>
  <si>
    <t>Услуги по повышению квалификации руководителей и специалистов по вопросам менеджмента</t>
  </si>
  <si>
    <t>менеджмент  мәселелері жөніндегі  мамандар мен басшылардың  біліктілігін арттыру  жөніндегі қызметтер</t>
  </si>
  <si>
    <t>повышение квалификации руководителей и специалистов по вопросам менеджмента</t>
  </si>
  <si>
    <t xml:space="preserve">менеджмент  мәселелері жөніндегі  мамандар мен басшылардың  біліктілігін арттыру </t>
  </si>
  <si>
    <t>Электр энергиясы</t>
  </si>
  <si>
    <t>МСТ 13109-97 жеке тұтыну үшін</t>
  </si>
  <si>
    <t>Шоқтану шамдары</t>
  </si>
  <si>
    <t>Галогенді шоқтану шамдары</t>
  </si>
  <si>
    <t>Галогенді шоқтану шамы, цоколь типі GU6.35, қуаттылығы 300 Вт</t>
  </si>
  <si>
    <t>Доғалық сынап шамдар</t>
  </si>
  <si>
    <t>Люминесцентті шам, цоколь типі G13, қуаттылығы 18 Ватт</t>
  </si>
  <si>
    <t>Люминесцентті шам, цоколь типі G13, қуаттылығы 36 Ватт</t>
  </si>
  <si>
    <t>Түтікшелі сақтандырғыш</t>
  </si>
  <si>
    <t>АА саусақты типті батарея</t>
  </si>
  <si>
    <t>ұштық, жалпы қорғасын немесе алюминий қабыршақта май сіңдірілген қағаз оқшаулауымен күш беретін кабельдерді ұштау үшін қолданылады</t>
  </si>
  <si>
    <t>Қолғап</t>
  </si>
  <si>
    <t>диэлетрикалық, латекстен, тігіссіз</t>
  </si>
  <si>
    <t>бір пернелі, сырттан орнатылатын</t>
  </si>
  <si>
    <t>бір пернелі, іштен орнатылатын</t>
  </si>
  <si>
    <t>Автокранды жүргізушісімен жалға беру бойынша қызметтер</t>
  </si>
  <si>
    <t>Өлшеу құралдарын тексеру: қысымды өлшеу, жылу физикалық және температуралық өлшеулер, электрлік өлшеулер және басқ.</t>
  </si>
  <si>
    <t>Сұйықтық санауыш</t>
  </si>
  <si>
    <t>Ыстық су санауышы</t>
  </si>
  <si>
    <t>Жалпы пайдаланымдағы инженерлік желілерге қызмет көрсету және ұстау бойынша пайдалану жұмыстары</t>
  </si>
  <si>
    <t>Инженерлік желілерді (суқұбыры, кәріз, жылу) ағымдағы жөндеу, техникалық қызмет көрсету және апатты қызмет көрсету</t>
  </si>
  <si>
    <t>Есептеуіш құралдардың деректерін (компьютерлермен) өңдеу бойынша қызметтер</t>
  </si>
  <si>
    <t>Күзет дабыл белгісін орнату бойынша қызметтер</t>
  </si>
  <si>
    <t>Объектіде күзет сигнализациясын орнатумен байланысты қызметтер</t>
  </si>
  <si>
    <t>Суды құбырлар бойынша бөлу жөніндегі қызметтер</t>
  </si>
  <si>
    <t>Сорғы</t>
  </si>
  <si>
    <t>тісті гидравликалық жүйе</t>
  </si>
  <si>
    <t>Аралық кардан білігі</t>
  </si>
  <si>
    <t>Түпкілікті ішпек</t>
  </si>
  <si>
    <t>Бұлғақты ішпек</t>
  </si>
  <si>
    <t>дизельдік қозғалтқыш үшін</t>
  </si>
  <si>
    <t>дизелді қозғалтқышқа арналған</t>
  </si>
  <si>
    <t>үрлеу агрегаты</t>
  </si>
  <si>
    <t>қатарлы</t>
  </si>
  <si>
    <t>дизель қозғалтқышы үшін, МСТ 621-87, майалғыш</t>
  </si>
  <si>
    <t>номиналдық кернеуі 14 В артық емес, тұрақты тоқ, тәуелсіз қызатын</t>
  </si>
  <si>
    <t>Негізгі сөндіргіш</t>
  </si>
  <si>
    <t>цилиндр бірікпесінің бастиегі</t>
  </si>
  <si>
    <t>Ілініспе дискісі</t>
  </si>
  <si>
    <t>бәсеңдеу немесе түсу ағынымен</t>
  </si>
  <si>
    <t>Ағызылатын шланг</t>
  </si>
  <si>
    <t>суды ағызуға арналған, 5 м</t>
  </si>
  <si>
    <t>Пышақ (түрен)</t>
  </si>
  <si>
    <t>резеңке, қар жинағыш үйінді</t>
  </si>
  <si>
    <t>Гидравликалық тежегіш сұйықтықтықтары</t>
  </si>
  <si>
    <t>Қайнау температурасы 210 С-ден аспайды, жабысқақтық 1500</t>
  </si>
  <si>
    <t>Өлшемі: 11.00R20 (300х508). Автобустарға немесе жүк автокөліктеріне арналған жаңа дауыссыз резеңкелі шина. Шина конструкциясы: тарамдалған. Жинақтылығы: камералы шина. Жылдамдық категориясының индексі I(максимальды жылдамдығы 100 км/сағ). Қабаттылық нормасы 14. ГОСТ 5513-97.</t>
  </si>
  <si>
    <t>Өлшемі:15.5/70х18 (1025х420х457). Автобустарға немесе жүк автокөліктеріне арналған жаңа дауыссыз резеңкелі шина. Шина конструкциясы: диагональды.</t>
  </si>
  <si>
    <t>Өлшемі:215/65R16. Жеңіл автокөліктерге арналған жаңа дауыссыз резеңкелі шина. Шина конструкциясы: тарамдалған. Жинақтылығы: камерасыз шина. Шеңбердің номинальды диаметрі: 16.Жазғы шина.</t>
  </si>
  <si>
    <t>Өлшемі:205/55R16. Жеңіл автокөліктерге арналған жаңа дауыссыз резеңкелі шина. Шина конструкциясы: тарамдалған. Жинақтылығы: камерасыз шина. Шеңбердің номинальды диаметрі: 16.Жазғы шина.</t>
  </si>
  <si>
    <t>Өз қаражатын пайдаланып телеграф жүйелерін жарақтандыру қызметтері</t>
  </si>
  <si>
    <t>латекстен, шаруашлылық</t>
  </si>
  <si>
    <t>Тұмылдырық</t>
  </si>
  <si>
    <t>пыле-газозащитный</t>
  </si>
  <si>
    <t>шаң-газдан қорғайтын</t>
  </si>
  <si>
    <t>Респиратор</t>
  </si>
  <si>
    <t>қысқа жеңді</t>
  </si>
  <si>
    <t>15.20.32.00.00.00.12.49.1</t>
  </si>
  <si>
    <t>трикотаж, резеңкемен (латекспен) сіңірілген, мақта-мата</t>
  </si>
  <si>
    <t>Қатты-тұрмыстық қалдықтарды шығару бойынша қызметтер</t>
  </si>
  <si>
    <t>Бағдарламалық қамтамасыз ету</t>
  </si>
  <si>
    <t>Бағдарламалық өнім - заңнамалық актілер жинақтамасы</t>
  </si>
  <si>
    <t>Экспресс поштаның қызметтері</t>
  </si>
  <si>
    <t>Қадағалау аудиті қызметтері</t>
  </si>
  <si>
    <t>Сапа менеджменті және/немесе қоршаған ортаны қорғау жүйелерін қадағалау (инспекциялық) аудиті</t>
  </si>
  <si>
    <t>Қатты диск</t>
  </si>
  <si>
    <t>Өлшемі 2,5'', интерфейсі SAS 3 ГГц/с, буфердің көлемі - 16 Мб, шпиндель айналымының саны 10000 айн/м, айн/м,сыйымдылығы -1 Тб</t>
  </si>
  <si>
    <t>Өлшемі 2,5'', интерфейсі SATA 1,5 ГГц/с, буфердің көлемі - 16 Мб, шпиндель айналымының саны 7200 айн/м, сыйымдылығы - 500 Гб</t>
  </si>
  <si>
    <t>Қума метр</t>
  </si>
  <si>
    <t>LAN- UTP 4*2*0.51кабелі</t>
  </si>
  <si>
    <t>Әріптік-сандық, стандартты пернетақта, 101-102 пернеден тұрады.</t>
  </si>
  <si>
    <t>Механикалық</t>
  </si>
  <si>
    <t>байланысшыға арналған құрал-саймандар жиынтығы</t>
  </si>
  <si>
    <t>өнеркәсіп желілеріне қосылуға арналған жалғастырғыш</t>
  </si>
  <si>
    <t>27.90.13.00.00.03.03.03.1</t>
  </si>
  <si>
    <t>Тип - Э46,  марка - МР-З, диаметр - 3 мм. - предназначен для ручной дуговой сварки конструкций из углеродистых сталей с содержанием углерода до 0,25%. Сварка во всех пространственных положениях, кроме вертикального сверху вниз, постоянным током обратной полярности и переменным током от источников питания с напряжением холостого хода (50±5)В. ГОСТ 9466-75</t>
  </si>
  <si>
    <t>Типі - Э46, маркасы - МР - 3, диаметрі 3 мм. – көміртегінің мөлшері 0,25%-ға көміртегілі болаттардан құрылымдарды қолмен доғалық дәнекерлеуге арналған. Тіктен басқа үстінен төмен, барлық кеңістіктік қалыптарда, кері полярлықты тұрақты тоқпен және бос жүрістің кернеуімен қуаттану көздерінен тұрақты тоқпен дәнекерлеу (50±5)В. МСТ 9466-75</t>
  </si>
  <si>
    <t>20.11.11.00.00.80.00.10.2</t>
  </si>
  <si>
    <t>Кислород</t>
  </si>
  <si>
    <t>Оттегі</t>
  </si>
  <si>
    <t>технический, первый сорт (99,7%), ГОСТ 5583-78</t>
  </si>
  <si>
    <t>техникалық, бірінші сорт (99,7%), ГОСТ 5583-78</t>
  </si>
  <si>
    <t>кислород с заправкой в баллон объемом  6 куб.м.</t>
  </si>
  <si>
    <t>Қосымша мінездемесі (сипаттамасы)</t>
  </si>
  <si>
    <t>6 К</t>
  </si>
  <si>
    <t>Оплата за фактически оказанный Исполнителем объем Работ</t>
  </si>
  <si>
    <t>Оказание услуги с даты заключения договора до 31 декабря 2015 г.</t>
  </si>
  <si>
    <t>услуги КСК по помещению Агентства по продаже перевозок</t>
  </si>
  <si>
    <t>Оказание услуги с даты заключения договора по 31 декабря 2015 г</t>
  </si>
  <si>
    <t xml:space="preserve">Отопление помещения Агентства по продаже перевозок </t>
  </si>
  <si>
    <t>29.32.30.21.10.10.01.01.1</t>
  </si>
  <si>
    <t>Отырғыш-тіркеме құрылғы</t>
  </si>
  <si>
    <t>Седельно-сцепное устройство</t>
  </si>
  <si>
    <t>тип: шкворневой (пара шкворень-захват), беззазорное крепление, для шарнирного соединения тягача с полуприцепом, передачи тягового усилия от тягача к полуприцепу, передачи части массы полуприцепа на раму тягача, вес 150-200 кг</t>
  </si>
  <si>
    <t xml:space="preserve">Оказание услуги с даты заключения договора по 31 декабря 2015 г. </t>
  </si>
  <si>
    <t xml:space="preserve">Оказание услуги с даты заключения договора по декабрь 2015 г. </t>
  </si>
  <si>
    <t>24 У</t>
  </si>
  <si>
    <t xml:space="preserve">100 % предоплата </t>
  </si>
  <si>
    <t>Оказание услуги с даты заключения договора по апрель 2016 г.</t>
  </si>
  <si>
    <t>Газ тәрізді азот</t>
  </si>
  <si>
    <t xml:space="preserve">Услуги по проведению анализов на гепатит В и С </t>
  </si>
  <si>
    <t>Услуга предоставления хостинга</t>
  </si>
  <si>
    <t>Услуги регистрации доменного имени</t>
  </si>
  <si>
    <t>рукава бензостойкий "Элофлекс" диаметр 63 мм, длина 20м</t>
  </si>
  <si>
    <t xml:space="preserve"> В течении 10 рабочих дней с даты подписания договора</t>
  </si>
  <si>
    <t>10.51.11.00.00.00.12.10.1</t>
  </si>
  <si>
    <t>Консистенция - сұйық, бір тектес, жеңіл жабысқақ. Белок қауызсыз және майлы түйіршіксіз.Дәмі мен иісі- иіссіз және дәмсіз, сүтке тән. Түсі-ақ, барлық массалар бойынша біркелкі. Ішу үшін 1% артық, бірақ майлылығы 3% артық емес пастерленген. ҚР СТ 1760-2008</t>
  </si>
  <si>
    <t>Перчатки мужские</t>
  </si>
  <si>
    <t>Ер кісілік қолғап</t>
  </si>
  <si>
    <t>трикотажные, шерстяные или полушерстяные</t>
  </si>
  <si>
    <t>Трикотаж, жүннен немесе аралас жүннен</t>
  </si>
  <si>
    <t>14.12.30.00.00.11.08.03.1</t>
  </si>
  <si>
    <t>Жұп</t>
  </si>
  <si>
    <t>Перчатки хлопчатобумажные трикотажные, пятипалые, белого цвета</t>
  </si>
  <si>
    <t>Перчатки рабочие (летние)кругловязаные, характерезуется стандартный плотностью вязки -7 петель на дюйм.Перчатки х/б безвредные для кожи рук, предохраняет руки  от загрязнения, механических повреждений, благодаря свободному воздухообмену не допускают потения рук.</t>
  </si>
  <si>
    <t xml:space="preserve"> Респиратор  У -2К ( полумаска)</t>
  </si>
  <si>
    <t>Футболка</t>
  </si>
  <si>
    <t>Полуботинки мужские</t>
  </si>
  <si>
    <t>верх - юфтевая или водостойкая кожа, для защиты от нефти, нефтепродуктов, кислот, щелочей, нетоксичной и взрывоопасной пыли, ГОСТ 12.4.137-84</t>
  </si>
  <si>
    <t>14.12.11.00.00.70.10.20.1</t>
  </si>
  <si>
    <t>Ерлер костюмі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</si>
  <si>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</si>
  <si>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Өндірістік ластанулардан қорғауға арналған. Химиялық талшықтары бар мақта-қағаздан жасалған ерлер жиынтығы. Жазғы. Күрте және шалбардан немесе күрте және жартылай комбинезоннан тұрады. МЕМСТ 27575-87</t>
  </si>
  <si>
    <t>14.12.11.00.00.60.11.10.1</t>
  </si>
  <si>
    <t>Комплект мужской</t>
  </si>
  <si>
    <t>ер адам киімінің жиынтығы (қысқы)</t>
  </si>
  <si>
    <t>Комплекты мужские, зимние. Могут состоять из двух или трех предметов одежды.</t>
  </si>
  <si>
    <t>ер адам киімінің жиынтығы (қысқы) екі немесе үш бөліктен тұрады</t>
  </si>
  <si>
    <t xml:space="preserve">Костюм спецодежда  зимние,ткань :    Полиэстер 65%,х/б 35% с пропиткой МВО.В комплекте куртка(логотипами),брюки </t>
  </si>
  <si>
    <t xml:space="preserve">қызыл, сары немесе қызыл сары түсті  пайдаланумен тігілген дабылды киім. Жарықтандыратын  материалдан. </t>
  </si>
  <si>
    <t>ГОСТ 860-75</t>
  </si>
  <si>
    <t>МСТ 860-75</t>
  </si>
  <si>
    <t>олово для пайки в катушках.(припой)</t>
  </si>
  <si>
    <t xml:space="preserve"> пластикалық</t>
  </si>
  <si>
    <t>Бір бума</t>
  </si>
  <si>
    <t>Перчатки рабочие х/б зимние, безвредные для рук кожи. Предохраняет руки от загрязнении и механических повреждений. Рекомендуется к использованию при выполнений точных работ связанных с физическим трудом.</t>
  </si>
  <si>
    <t>Поставка в течение 30 календарных дней с даты подписания договора</t>
  </si>
  <si>
    <t>Перчатки нитриловые, обладают высокой стойкостью к органическим соеденениям, продуктам нефтепереработки, фенолом, ко многим растворителям</t>
  </si>
  <si>
    <t>Для защиты глаз от попадания  химических  жидкостей  работника ИАС  при оброботке ВС</t>
  </si>
  <si>
    <t>санитарлық-эпидемиологиялық қызмет ұйымдарының қызметі</t>
  </si>
  <si>
    <t>санитарлық-эпидемиологялық қызмет мекемелерінің қызметі</t>
  </si>
  <si>
    <t xml:space="preserve"> Ежеквартальный дозиметрический контроль персоналов САБ</t>
  </si>
  <si>
    <t>Өлшеу: қысымның өлшу, теплофизическа және температуралық өлшеу, электр өлшеу және др.</t>
  </si>
  <si>
    <t>(Куртка и комбинезон летние)</t>
  </si>
  <si>
    <t>(Куртка с капюшоном икомбинезон утепленные зимние )</t>
  </si>
  <si>
    <t>74.90.13.10.00.00.00</t>
  </si>
  <si>
    <t>Экология саласындағы табиғатты қорғау, жобалау, нормалау бойынша кеңес беру қызметтері</t>
  </si>
  <si>
    <t>Экология саласындағы табиғатты қорғауды жобалау, ережелер (нормалар) жүйесін, қоршаған ортаның жай-күйінің және оған әсер ету дәрежесінің сандық және сапалық көрсеткіштерін (нормативтерін) әзірлеу бойынша кеңес беру</t>
  </si>
  <si>
    <t>Услуги консультационные в области экологии по природоохранному проектированию, нормированию</t>
  </si>
  <si>
    <t>Консультации в области экологии по природоохранному проектированию, разработке системы правил (норм), количественных и качественных показателей (нормативов) состояния окружающей среды и степени воздействия на нее</t>
  </si>
  <si>
    <t>ЭЦПП</t>
  </si>
  <si>
    <t>28.25.14.00.00.00.15.00.1</t>
  </si>
  <si>
    <t>фильтр</t>
  </si>
  <si>
    <t>сүзгіш</t>
  </si>
  <si>
    <t>пылеулавливающий</t>
  </si>
  <si>
    <t>шаң ұстағыш</t>
  </si>
  <si>
    <t>для пылесосов Thomas TWIN T2, фильтр Aguafilter</t>
  </si>
  <si>
    <t>1 Р</t>
  </si>
  <si>
    <t>2 Р</t>
  </si>
  <si>
    <t>3 Р</t>
  </si>
  <si>
    <t>5 Р</t>
  </si>
  <si>
    <t>6 Р</t>
  </si>
  <si>
    <t>2 У</t>
  </si>
  <si>
    <t>5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</si>
  <si>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</si>
  <si>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</si>
  <si>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</si>
  <si>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</si>
  <si>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</si>
  <si>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</si>
  <si>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</si>
  <si>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</si>
  <si>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</si>
  <si>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</si>
  <si>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</si>
  <si>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</si>
  <si>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</si>
  <si>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</si>
  <si>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</si>
  <si>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</si>
  <si>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</si>
  <si>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</si>
  <si>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</si>
  <si>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</si>
  <si>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</si>
  <si>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</si>
  <si>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</si>
  <si>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</si>
  <si>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</si>
  <si>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</si>
  <si>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</si>
  <si>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</si>
  <si>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</si>
  <si>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</si>
  <si>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</si>
  <si>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</si>
  <si>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</si>
  <si>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</si>
  <si>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</si>
  <si>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48 У</t>
  </si>
  <si>
    <t>49 У</t>
  </si>
  <si>
    <t>50 У</t>
  </si>
  <si>
    <t>51 У</t>
  </si>
  <si>
    <t>52 У</t>
  </si>
  <si>
    <t>53 У</t>
  </si>
  <si>
    <t>55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</si>
  <si>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</si>
  <si>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</si>
  <si>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</si>
  <si>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</si>
  <si>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</si>
  <si>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</si>
  <si>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</si>
  <si>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</si>
  <si>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</si>
  <si>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</si>
  <si>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</si>
  <si>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</si>
  <si>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</si>
  <si>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</si>
  <si>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</si>
  <si>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</si>
  <si>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</si>
  <si>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</si>
  <si>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</si>
  <si>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</si>
  <si>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</si>
  <si>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</si>
  <si>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</si>
  <si>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</si>
  <si>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</si>
  <si>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</si>
  <si>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</si>
  <si>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</si>
  <si>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</si>
  <si>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</si>
  <si>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</si>
  <si>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</si>
  <si>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</si>
  <si>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</si>
  <si>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</si>
  <si>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</si>
  <si>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</si>
  <si>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</si>
  <si>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</si>
  <si>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</si>
  <si>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</si>
  <si>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</si>
  <si>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</si>
  <si>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</si>
  <si>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</si>
  <si>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</si>
  <si>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</si>
  <si>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</si>
  <si>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</si>
  <si>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</si>
  <si>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 xml:space="preserve">Костюм спецодежда летняя, ткань :    Полиэстер 65%,х/б 35% с пропиткой МВО.В комплекте куртка(логотипами),брюки </t>
  </si>
  <si>
    <t xml:space="preserve">Костюм спецодежда летняя в комплекте куртка с логотипами и брюки </t>
  </si>
  <si>
    <t>Ақ немесе сары түс реңімен,сопақша, дөңгелек дәрілер,бір жақтан рискамен және басқа жақтан-логотиппен</t>
  </si>
  <si>
    <t>Инвазивті емес. Н.С. Коротков әдісі негізінде. Классикалық (манжетаға ауаны қолмен толтыру жүйесімен, декомпрессия жылдамдығын реттеушімен, стетоскоп/фонендоскоп көмегімен Коротков үнін тыңдап, сынап манометрлері немесе анероидтар көмегімен (жебе құралдары) манжетада қысымды өлшеумен.</t>
  </si>
  <si>
    <t>инфузиялық ерітіндіні құюға арналған</t>
  </si>
  <si>
    <t>Қабықшамен қапталған дәрілер</t>
  </si>
  <si>
    <t>Ампулалық ертінді түріндегі хлоропирлі антигистамикалық заттар</t>
  </si>
  <si>
    <t>қысқа жеңді, әйел кісілік</t>
  </si>
  <si>
    <t>қарап тексеруге арналған, стерилденбеген</t>
  </si>
  <si>
    <t>Біріктірілген препараттар. Ақ түсті дәрілер</t>
  </si>
  <si>
    <t>Ақ түсті дәрілер</t>
  </si>
  <si>
    <t>Дәрілер та ақ немесе ақ ақ сары түс реңімен</t>
  </si>
  <si>
    <t>Медициналық мақта</t>
  </si>
  <si>
    <t>стерильная, гигроскопическая, хирургическая</t>
  </si>
  <si>
    <t>стерилді, гигроскопикалық, хирургиялық</t>
  </si>
  <si>
    <t>Тамақ рационы</t>
  </si>
  <si>
    <t>Құтқару салы үшін авариялық тамақ рацион, адамға 10000 кДж есептеумен</t>
  </si>
  <si>
    <t>Фталқышқылды калий қышқылы (Калий бифталаты)</t>
  </si>
  <si>
    <t>ақ ұсақ кристалданған ұнтақ</t>
  </si>
  <si>
    <t>Шайыр қышқылы</t>
  </si>
  <si>
    <t>химиялық таза (х.т.), 99,9%, МСТ 6341-75</t>
  </si>
  <si>
    <t>қызғылт-сары ксиленол</t>
  </si>
  <si>
    <t>қызыл-қоңыр кристаллдар, суда ериді, эталонда, диэтильді эфирде, ацетонда ерімейді</t>
  </si>
  <si>
    <t>Калий хлориді (хлорлы калий)</t>
  </si>
  <si>
    <t>талдау үшін таза (т.ү.т.), 99,8%, МСТ 4234-77</t>
  </si>
  <si>
    <t>Метилді қызғылт сары (Метилді қызғылт сары)</t>
  </si>
  <si>
    <t>ерітіндіге алтын сары түс беретін суда жақсы еритін ұнтақ</t>
  </si>
  <si>
    <t>Қағаз жіптерден алынған маталар</t>
  </si>
  <si>
    <t>Бөз - қағазды басқа, қалың мата, жуан миткальдың түрі.</t>
  </si>
  <si>
    <t>Отын үлестіріп беру бағаны</t>
  </si>
  <si>
    <t>Топливораздаточная колонка</t>
  </si>
  <si>
    <t>Көлік құралдарын отынмен толтыруға арналған отын үлестіріп беру бағаны</t>
  </si>
  <si>
    <t>Топливораздаточная колонка для заправке транспортных средств топливом.</t>
  </si>
  <si>
    <t>Төменгі жанармай құюдың ұштығы</t>
  </si>
  <si>
    <t>ұшу аппараты қанатының төменгі беті жағынан жанармай құюға арналған</t>
  </si>
  <si>
    <t>Полипропилен талшықтардан жасалған ширатылған бұйымдар. Біржіпті. МСТ 17308-88</t>
  </si>
  <si>
    <t>Арқан</t>
  </si>
  <si>
    <t>Капрон талшықтардан жасалған көп қолдану үшін ширатылған бұйымдар МСТ 1868-88</t>
  </si>
  <si>
    <t>Жіп</t>
  </si>
  <si>
    <t>С-50/170, күкірттің массалық үлесі %, 0,02% артық емес, 100г.нефрасқа йодтық саны 1,3 г</t>
  </si>
  <si>
    <t>сүзу үшін жабдықтар</t>
  </si>
  <si>
    <t>азаматтық авиация үшін, сусын және суды тазалау немесе сүрлеу үшін жабдықтардан басқа, сұйықтарды тазалау немесе сурлеу (басқа да сұйық сүрлеу) үшін жабдықтар</t>
  </si>
  <si>
    <t>Корпустың диаметрі 60 мм, нақтылық класы 1,5, көрсеткіштер диапазоны -0-ден 6-ға дейін</t>
  </si>
  <si>
    <t>22.21.29.00.00.38.10.10.1</t>
  </si>
  <si>
    <t>полипропиленді вентиль</t>
  </si>
  <si>
    <t>вентиль полипропиленовый</t>
  </si>
  <si>
    <t>Өндірістік объектілерді аттестаттау бойынша қызметтер</t>
  </si>
  <si>
    <t>өндірістік объектілерді аттестаттау</t>
  </si>
  <si>
    <t>Домендік ат ұсыну бойынша қызметтер</t>
  </si>
  <si>
    <t>Услуги по представлению доменного имени</t>
  </si>
  <si>
    <t>Услуги по представлению и продлению пользования доменным именем</t>
  </si>
  <si>
    <t>Домендік атты пайдалануды ұзарту және ұсыну бойынша қызметтер</t>
  </si>
  <si>
    <t>61.90.10.01.00.00.00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</si>
  <si>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</si>
  <si>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Интернет желісінде үнемі тұратын серверде ақпаратты физикалық орналастыру үшін есептеу қуатын ұсыну бойынша қызметтер</t>
  </si>
  <si>
    <t>77.39.14.10.00.00.00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</si>
  <si>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</si>
  <si>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Интернет желісінде үнемі тұратын серверде ақпаратты физикалық орналастыру үшін есептеу қуатын ұсыну (хостинг)</t>
  </si>
  <si>
    <t>Деректер қорынан ақпартпен қамтамасыз ету бойынша қызметтер: қалыпты тәртібпен немесе кезектілік тәртібінде, қалыпты тәсілмен немесе желі бойынша, барлық пайдаланушыларға қолжетімді немесе шектелген пайдаланушылар үшін ғана қолжетімді, тікелей шығу немесе таңдау тәсілімен, сұраныс бойынша.</t>
  </si>
  <si>
    <t>Маркетингттік кеңес беру бойынша қызметтер</t>
  </si>
  <si>
    <t>Электронды сатып алудың ақпараттық жүйелерді пайдалану бойынша қызметтер</t>
  </si>
  <si>
    <t> Электронды сатып алудың ақпараттық жүйелерді пайдалану бойынша қызметтер</t>
  </si>
  <si>
    <t>Жергілікті қамту мониторингі картасын техникалық сүйемелдеу бойынша қызметтер</t>
  </si>
  <si>
    <t>Жергілікті қамту мониторингі картасын дамыту тұжырымдамасына сәйкес көрсетілетін қызметтер</t>
  </si>
  <si>
    <t>Кір сабын</t>
  </si>
  <si>
    <t>қатты, 3 топтағы, 65%, ГОСТ 30266-95</t>
  </si>
  <si>
    <t>7 Т</t>
  </si>
  <si>
    <t>14 Т</t>
  </si>
  <si>
    <t>20 Т</t>
  </si>
  <si>
    <t>21 Т</t>
  </si>
  <si>
    <t>22 Т</t>
  </si>
  <si>
    <t>24 Т</t>
  </si>
  <si>
    <t>26 Т</t>
  </si>
  <si>
    <t>27 Т</t>
  </si>
  <si>
    <t>33 Т</t>
  </si>
  <si>
    <t>34 Т</t>
  </si>
  <si>
    <t>35 Т</t>
  </si>
  <si>
    <t>37 Т</t>
  </si>
  <si>
    <t>41 Т</t>
  </si>
  <si>
    <t>42 Т</t>
  </si>
  <si>
    <t>43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</si>
  <si>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</si>
  <si>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</si>
  <si>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</si>
  <si>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</si>
  <si>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</si>
  <si>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</si>
  <si>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</si>
  <si>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</si>
  <si>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</si>
  <si>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</si>
  <si>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</si>
  <si>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</si>
  <si>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</si>
  <si>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</si>
  <si>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</si>
  <si>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</si>
  <si>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</si>
  <si>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</si>
  <si>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</si>
  <si>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</si>
  <si>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</si>
  <si>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</si>
  <si>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</si>
  <si>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</si>
  <si>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</si>
  <si>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</si>
  <si>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</si>
  <si>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</si>
  <si>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</si>
  <si>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</si>
  <si>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</si>
  <si>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</si>
  <si>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</si>
  <si>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</si>
  <si>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</si>
  <si>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</si>
  <si>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</si>
  <si>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</si>
  <si>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</si>
  <si>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</si>
  <si>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</si>
  <si>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</si>
  <si>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</si>
  <si>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</si>
  <si>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</si>
  <si>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</si>
  <si>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</si>
  <si>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</si>
  <si>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</si>
  <si>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</si>
  <si>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</si>
  <si>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</si>
  <si>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</si>
  <si>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</si>
  <si>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</si>
  <si>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</si>
  <si>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</si>
  <si>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</si>
  <si>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</si>
  <si>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</si>
  <si>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</si>
  <si>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</si>
  <si>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</si>
  <si>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</si>
  <si>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</si>
  <si>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</si>
  <si>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</si>
  <si>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</si>
  <si>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</si>
  <si>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</si>
  <si>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</si>
  <si>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</si>
  <si>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</si>
  <si>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</si>
  <si>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</si>
  <si>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</si>
  <si>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</si>
  <si>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</si>
  <si>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</si>
  <si>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</si>
  <si>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</si>
  <si>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</si>
  <si>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</si>
  <si>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</si>
  <si>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</si>
  <si>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</si>
  <si>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</si>
  <si>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</si>
  <si>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</si>
  <si>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</si>
  <si>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</si>
  <si>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</si>
  <si>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</si>
  <si>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</si>
  <si>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</si>
  <si>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</si>
  <si>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</si>
  <si>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</si>
  <si>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</si>
  <si>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</si>
  <si>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</si>
  <si>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</si>
  <si>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</si>
  <si>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</si>
  <si>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</si>
  <si>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</si>
  <si>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</si>
  <si>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</si>
  <si>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</si>
  <si>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</si>
  <si>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</si>
  <si>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</si>
  <si>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</si>
  <si>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</si>
  <si>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</si>
  <si>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</si>
  <si>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</si>
  <si>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</si>
  <si>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</si>
  <si>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</si>
  <si>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</si>
  <si>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</si>
  <si>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</si>
  <si>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</si>
  <si>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</si>
  <si>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</si>
  <si>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</si>
  <si>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</si>
  <si>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</si>
  <si>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</si>
  <si>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</si>
  <si>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</si>
  <si>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</si>
  <si>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</si>
  <si>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</si>
  <si>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</si>
  <si>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</si>
  <si>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</si>
  <si>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</si>
  <si>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</si>
  <si>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</si>
  <si>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</si>
  <si>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</si>
  <si>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</si>
  <si>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</si>
  <si>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</si>
  <si>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</si>
  <si>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</si>
  <si>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</si>
  <si>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</si>
  <si>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</si>
  <si>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</si>
  <si>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</si>
  <si>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</si>
  <si>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</si>
  <si>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</si>
  <si>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</si>
  <si>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</si>
  <si>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</si>
  <si>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</si>
  <si>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</si>
  <si>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</si>
  <si>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</si>
  <si>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</si>
  <si>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</si>
  <si>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</si>
  <si>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</si>
  <si>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</si>
  <si>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</si>
  <si>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</si>
  <si>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</si>
  <si>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</si>
  <si>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</si>
  <si>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</si>
  <si>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</si>
  <si>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</si>
  <si>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</si>
  <si>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</si>
  <si>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</si>
  <si>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</si>
  <si>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</si>
  <si>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</si>
  <si>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</si>
  <si>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</si>
  <si>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</si>
  <si>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</si>
  <si>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</si>
  <si>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</si>
  <si>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</si>
  <si>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</si>
  <si>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</si>
  <si>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</si>
  <si>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</si>
  <si>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</si>
  <si>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</si>
  <si>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</si>
  <si>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</si>
  <si>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</si>
  <si>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</si>
  <si>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</si>
  <si>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</si>
  <si>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</si>
  <si>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</si>
  <si>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</si>
  <si>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</si>
  <si>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</si>
  <si>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</si>
  <si>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</si>
  <si>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</si>
  <si>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</si>
  <si>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</si>
  <si>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</si>
  <si>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</si>
  <si>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</si>
  <si>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</si>
  <si>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</si>
  <si>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</si>
  <si>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</si>
  <si>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</si>
  <si>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</si>
  <si>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</si>
  <si>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</si>
  <si>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</si>
  <si>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</si>
  <si>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</si>
  <si>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</si>
  <si>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</si>
  <si>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</si>
  <si>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</si>
  <si>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</si>
  <si>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</si>
  <si>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</si>
  <si>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</si>
  <si>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</si>
  <si>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</si>
  <si>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</si>
  <si>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</si>
  <si>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</si>
  <si>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</si>
  <si>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</si>
  <si>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</si>
  <si>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</si>
  <si>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</si>
  <si>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</si>
  <si>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</si>
  <si>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</si>
  <si>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</si>
  <si>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</si>
  <si>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</si>
  <si>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</si>
  <si>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</si>
  <si>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</si>
  <si>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</si>
  <si>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</si>
  <si>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</si>
  <si>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</si>
  <si>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</si>
  <si>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</si>
  <si>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</si>
  <si>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</si>
  <si>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</si>
  <si>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</si>
  <si>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</si>
  <si>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</si>
  <si>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</si>
  <si>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</si>
  <si>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</si>
  <si>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</si>
  <si>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</si>
  <si>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</si>
  <si>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</si>
  <si>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</si>
  <si>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</si>
  <si>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</si>
  <si>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</si>
  <si>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</si>
  <si>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</si>
  <si>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</si>
  <si>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</si>
  <si>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</si>
  <si>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</si>
  <si>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</si>
  <si>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</si>
  <si>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</si>
  <si>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</si>
  <si>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</si>
  <si>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</si>
  <si>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</si>
  <si>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</si>
  <si>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</si>
  <si>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</si>
  <si>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</si>
  <si>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</si>
  <si>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</si>
  <si>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</si>
  <si>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</si>
  <si>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</si>
  <si>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</si>
  <si>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</si>
  <si>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</si>
  <si>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</si>
  <si>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</si>
  <si>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</si>
  <si>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</si>
  <si>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</si>
  <si>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</si>
  <si>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</si>
  <si>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</si>
  <si>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</si>
  <si>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</si>
  <si>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</si>
  <si>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</si>
  <si>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</si>
  <si>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</si>
  <si>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</si>
  <si>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</si>
  <si>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 xml:space="preserve">г. Атырау аэропорт </t>
  </si>
  <si>
    <t>консультациялық қызмет</t>
  </si>
  <si>
    <t>Разработка проекта обоснования размера СЗЗ( санитарно защитной зоны)</t>
  </si>
  <si>
    <t>82.99.19.17.10.00.00</t>
  </si>
  <si>
    <t>Работы по изготовлению печатей и штампов</t>
  </si>
  <si>
    <t>мөр және штамп жасау жұмыстары</t>
  </si>
  <si>
    <t xml:space="preserve">Изготовление печатей и штампов
</t>
  </si>
  <si>
    <t xml:space="preserve">Оснастка № 46030 с защитной крышкой 
размер 33 мм
</t>
  </si>
  <si>
    <t>срок выполнения работ в течение  20 календарных дней с даты заключения договора</t>
  </si>
  <si>
    <t>7 Р</t>
  </si>
  <si>
    <t>Оказание услуги с даты заключения договора 180 календарных дней</t>
  </si>
  <si>
    <t>54 У</t>
  </si>
  <si>
    <t>Баралгин</t>
  </si>
  <si>
    <t>Дөңгелек,тегіс дәрілер ақ түстен дерлік ақ түске дейін бір жағындағы 'Baralgin M" нақыштамамен және басқа бөлетін рискамен</t>
  </si>
  <si>
    <t>Круглые, плоские таблетки от белого до почти белого цвета с гравировкой 'Baralgin M" на одной стороне и разделительной риской - на другой</t>
  </si>
  <si>
    <t>Синтетикалық жіптерден жасалған терезе жапқыштар</t>
  </si>
  <si>
    <t>Синтетикалық жіптерден жасалған тік терезе жаптыштар, тік тілімдерден тұрады.</t>
  </si>
  <si>
    <t>231010000</t>
  </si>
  <si>
    <t>63.11.12.40.00.00.00</t>
  </si>
  <si>
    <t>Услуги по обработке сайтов в Интернете</t>
  </si>
  <si>
    <t>«Интернеттегі» сайттарды өңдеу бойынша қызметтер</t>
  </si>
  <si>
    <t>Услуги по созданию, продвижению и содержанию сайтов в рабочем состоянии</t>
  </si>
  <si>
    <t>Жұмыс жағдайында сайттардың құрылуы, қозғалысы және мазмұны бойынша қызметтер</t>
  </si>
  <si>
    <t>Оказание услуги с даты заключения договора в течение 10 дней</t>
  </si>
  <si>
    <t>109 У</t>
  </si>
  <si>
    <t>а</t>
  </si>
  <si>
    <t>23.52.10.00.00.10.10.10.2</t>
  </si>
  <si>
    <t>Известь</t>
  </si>
  <si>
    <t>әк</t>
  </si>
  <si>
    <t>негашеная комовая, кальциевая, 1 сорт, быстрогасящаяся, ГОСТ 9179-77</t>
  </si>
  <si>
    <t xml:space="preserve"> Поставка в течение 15 календарных дней с даты подписания договора</t>
  </si>
  <si>
    <t xml:space="preserve">ақ бұйымнан, түрлі киімнің  үстіннен  дақтарды кетіру және ағарту  үшін </t>
  </si>
  <si>
    <t>Белизна, Отбеливающее и дезинфицирующее средство объемом 1л.</t>
  </si>
  <si>
    <t>32.91.11.00.00.00.15.61.1</t>
  </si>
  <si>
    <t>Ерш</t>
  </si>
  <si>
    <t>Таутан</t>
  </si>
  <si>
    <t>унитаздық</t>
  </si>
  <si>
    <t>унитазный</t>
  </si>
  <si>
    <t xml:space="preserve"> Поставка в течение 10 календарных дней с даты подписания договора</t>
  </si>
  <si>
    <t>30% предоплата. Остльное после оказание услуг</t>
  </si>
  <si>
    <t xml:space="preserve">май </t>
  </si>
  <si>
    <t>25.73.30.00.00.18.10.18.1</t>
  </si>
  <si>
    <t xml:space="preserve">Сверло </t>
  </si>
  <si>
    <t>бұрғы</t>
  </si>
  <si>
    <t>Сверла в наборе</t>
  </si>
  <si>
    <t>бұрғы жиыны</t>
  </si>
  <si>
    <t>Набор</t>
  </si>
  <si>
    <t>с победитовым наконечником</t>
  </si>
  <si>
    <t>Бұрғы</t>
  </si>
  <si>
    <t>победитті ұштығы бар</t>
  </si>
  <si>
    <t>25.73.30.00.00.18.05.10.1</t>
  </si>
  <si>
    <t>по металлу</t>
  </si>
  <si>
    <t>диаметр-6, длина-20 см</t>
  </si>
  <si>
    <t>диаметр-12, длина-50 см</t>
  </si>
  <si>
    <t>срок выполнения работ с даты заключения договора 15 календарных дней</t>
  </si>
  <si>
    <t>срок оказания услуг в течение  60 календарных дней с даты заключения договора</t>
  </si>
  <si>
    <t>Обслуживание источника бесперебойного питания ИБП Chloride 80-NET 200 kB A с установкой 2-х аккумулятор</t>
  </si>
  <si>
    <t>Қызметкерлерді медициналық тексеру қызметтері, оның ішінде алдын ала, мерзімдік және кезектен тыс (жоспардан тыс) тексеру</t>
  </si>
  <si>
    <t>Услуги по медицинскому осмотру персонала, включая предварительные, периодические и внеочередные (внеплановые) осмотры</t>
  </si>
  <si>
    <t xml:space="preserve">Ежегодный медицинский осмотр работников подвергающихся воздействию вредных, опасных и неблагоприятных факторов </t>
  </si>
  <si>
    <t>Көк мұзға қарсы сұйық реагент, жасанды жабындарды өңдеу үшін</t>
  </si>
  <si>
    <t>Поверка  и при необходимости ремонт АВР 2 (прибор учета коэффициента сцепления на ИВПП и АТ-ЭМ (электромеханическая тележка)</t>
  </si>
  <si>
    <t>Поверка  и при необходимости ремонт ЭМИС (электронно-механический измеритель силы) для АТ-ЭМ (аэродромная электромеханическая тележка) измерения и регистрации коэффициента спецления на ИВПП</t>
  </si>
  <si>
    <t>Услуги по содержанию оргтехники с заменой запчастей</t>
  </si>
  <si>
    <t>25.40.12.00.00.20.11.10.1</t>
  </si>
  <si>
    <t>Оружие самообороны</t>
  </si>
  <si>
    <t>Өзін-өзі қорғаудың қаруы</t>
  </si>
  <si>
    <t>Бесствольное оружие с патронами травматического, газового и светозвукового действия</t>
  </si>
  <si>
    <t xml:space="preserve">травматикалық, газды және жарықдыбысты  оқты қару </t>
  </si>
  <si>
    <t>Травматический пистолет</t>
  </si>
  <si>
    <t>879</t>
  </si>
  <si>
    <t>Штука условная</t>
  </si>
  <si>
    <t xml:space="preserve">проведение технического обслуживания и ремонта приборов и установок (Rapiscan) генерирующих ионизирующее излучение </t>
  </si>
  <si>
    <t>проведение технического обслуживания и ремонта приборов и установок (Gemini) генерирующих ионизирующее излучение</t>
  </si>
  <si>
    <t>20.41.31.00.00.10.40.10.1</t>
  </si>
  <si>
    <t>Порошок стиральный</t>
  </si>
  <si>
    <t>кір жууғыш ұнтақ</t>
  </si>
  <si>
    <t>предназначен для стирки изделий из различных тканей, ГОСТ 25644-96</t>
  </si>
  <si>
    <t>түрлі маталардан жасалған бұйымдарды жууға арналған, ГОСТ 25644-96</t>
  </si>
  <si>
    <t>Порошок стиральный для ручной стирки 400 гр.</t>
  </si>
  <si>
    <t>Услуги по разработке проекта и утверждение размера санитарного разрыва аэродрома вдоль санитарных маршрутов полетов в зоне взлета и посадки воздушных судов на основании расчетов физического воздействия на атмосферный воздух (шум,вибрация,неонизирующие излучения0</t>
  </si>
  <si>
    <t>15 Т</t>
  </si>
  <si>
    <t>19 Т</t>
  </si>
  <si>
    <t>30 Т</t>
  </si>
  <si>
    <t>31 Т</t>
  </si>
  <si>
    <t>40 Т</t>
  </si>
  <si>
    <t xml:space="preserve">Исп.: </t>
  </si>
  <si>
    <t xml:space="preserve">Отдел закупок и снабжения </t>
  </si>
  <si>
    <t>Начальник отдела Джатиева Р.И.</t>
  </si>
  <si>
    <t>Тел.:</t>
  </si>
  <si>
    <t>8 (7122) 764550</t>
  </si>
  <si>
    <t xml:space="preserve">Председатель Правления </t>
  </si>
  <si>
    <t xml:space="preserve">АО “Международный аэропорт Атырау”  </t>
  </si>
  <si>
    <t>"Утверждаю"</t>
  </si>
  <si>
    <t>Приказом от 14 января 2015 года</t>
  </si>
  <si>
    <t xml:space="preserve">План закупок товаров, работ и услуг на 2015 год по АО "Международный аэропорт Атырау" </t>
  </si>
  <si>
    <t>ОИН</t>
  </si>
  <si>
    <t>30% предоплата, остаток по факту  поставленного Товара</t>
  </si>
  <si>
    <t>Жилетке</t>
  </si>
  <si>
    <t>30% предоплата, остальное по факту поставки Товара</t>
  </si>
  <si>
    <t>Поставка партиями с даты подписания договора по 31 декабря 2015 г.</t>
  </si>
  <si>
    <t>Оказание услуги с даты заключения договора до 31 декабря 2015 года</t>
  </si>
  <si>
    <t>для работников медпункта</t>
  </si>
  <si>
    <t>пластиковое круглое</t>
  </si>
  <si>
    <t>Пластикалық дөңгелек</t>
  </si>
  <si>
    <t>22.29.23.00.00.00.11.42.1</t>
  </si>
  <si>
    <t>адреналин гидрохлорид безцветная жидкостьв амп по 1мл</t>
  </si>
  <si>
    <t>21.20.13.00.00.03.12.30.1</t>
  </si>
  <si>
    <t xml:space="preserve">ампула по 10мл </t>
  </si>
  <si>
    <t xml:space="preserve">ампула по 0,5 мл </t>
  </si>
  <si>
    <t>Оказание работ с даты заключения договора по декабрь 2015 г</t>
  </si>
  <si>
    <t>Оказание работ с даты заключения договора по 31 декабря 2015 г</t>
  </si>
  <si>
    <t>Оплата за фактически оказанный Исполнителем объем работ</t>
  </si>
  <si>
    <t>22.29.23.00.00.00.32.13.2</t>
  </si>
  <si>
    <t>Щетка</t>
  </si>
  <si>
    <t>Щетка пластиковая для ковровых покрытий с ручкой</t>
  </si>
  <si>
    <t>Кілем төсеніштерге арналған сабы бар пластик щетка</t>
  </si>
  <si>
    <t>Компьютерлік құрал-жабдықтар немесе ақпараттық желілер арқылы жекеменшік өкімдергі қолда бар дрекетерді өңдеу бойынша қызметтер</t>
  </si>
  <si>
    <t>22.22.13.10.00.00.00.54.1</t>
  </si>
  <si>
    <t>Ящик</t>
  </si>
  <si>
    <t>Складной пластиковый ящик</t>
  </si>
  <si>
    <t>361 Т</t>
  </si>
  <si>
    <t>Мерзімді басылымдарға жазылу бойынша қызметтер</t>
  </si>
  <si>
    <t>Услуги по подписке на периодические издания</t>
  </si>
  <si>
    <t>53.10.11.30.12.00.00</t>
  </si>
  <si>
    <t>128-1 Т</t>
  </si>
  <si>
    <t>18,20,21</t>
  </si>
  <si>
    <t>102-1 У</t>
  </si>
  <si>
    <t>101-1 У</t>
  </si>
  <si>
    <t>104-1 У</t>
  </si>
  <si>
    <t>105-1 У</t>
  </si>
  <si>
    <t>159-1 Т</t>
  </si>
  <si>
    <t>108-1 У</t>
  </si>
  <si>
    <t>24-1 У</t>
  </si>
  <si>
    <t xml:space="preserve">Аренда нежилых помещений (АТМА),аренда нежилых помещений для размешения работников САБ </t>
  </si>
  <si>
    <t>Приказом от 22 января 2015 года</t>
  </si>
  <si>
    <t>65-1 У</t>
  </si>
  <si>
    <t>7-1 Р</t>
  </si>
  <si>
    <t>Январь-февраль</t>
  </si>
  <si>
    <t>30-1 У</t>
  </si>
  <si>
    <t>83-1 У</t>
  </si>
  <si>
    <t>6-1 Р</t>
  </si>
  <si>
    <t>84-1 У</t>
  </si>
  <si>
    <t>99-1 У</t>
  </si>
  <si>
    <t>Керей Е.К.______________________</t>
  </si>
  <si>
    <t>внесены изменения и дополнения</t>
  </si>
  <si>
    <t>Предоставление телефонного соединения международной, междугородней и городской связи и интернета</t>
  </si>
  <si>
    <t>107-1 У</t>
  </si>
  <si>
    <t>14-1 У</t>
  </si>
  <si>
    <t>361-1 Т</t>
  </si>
  <si>
    <t>Услуги по выпуску отчета об ежегодной инвентаризации парниковых газов</t>
  </si>
  <si>
    <t>39.00.23.16.25.00.00</t>
  </si>
  <si>
    <t>Парникті газдарды жыл сайынғы түгендеу туралы есепті шығару бойынша қызметтер</t>
  </si>
  <si>
    <t>101-2 У</t>
  </si>
  <si>
    <t>110 У</t>
  </si>
  <si>
    <t>111 У</t>
  </si>
  <si>
    <t>Авиационно-орнитологический аудит на предмет соответствия требованиям ИКАО по вопросам, создаваемой птицами, опасности и методом ее снижения</t>
  </si>
  <si>
    <t xml:space="preserve">Эколого - орнитологическое  обследование аэродрома и приаэродромной территории </t>
  </si>
  <si>
    <t>6, 11, 20, 21</t>
  </si>
  <si>
    <t>51-1 У</t>
  </si>
  <si>
    <t>55-1 У</t>
  </si>
  <si>
    <t>61-1 У</t>
  </si>
  <si>
    <t>20, 21</t>
  </si>
  <si>
    <t>207-1 Т</t>
  </si>
  <si>
    <t>208-1 Т</t>
  </si>
  <si>
    <t>129-1 Т</t>
  </si>
  <si>
    <t>Пластиковые корзины, 20х30х5 см, полиэтилен высокой плотности, перфорированные</t>
  </si>
  <si>
    <t>6, 11</t>
  </si>
  <si>
    <t>123-1 Т</t>
  </si>
  <si>
    <t>130-1 Т</t>
  </si>
  <si>
    <t>76-1 У</t>
  </si>
  <si>
    <t>27-1 У</t>
  </si>
  <si>
    <t>124-1 Т</t>
  </si>
  <si>
    <t>127-1 Т</t>
  </si>
  <si>
    <t>125-1 Т</t>
  </si>
  <si>
    <t>126-1 Т</t>
  </si>
  <si>
    <t>120-1 Т</t>
  </si>
  <si>
    <t>Техническое содержание шлагбаумов. Комплекс услуг по техническому обслуживанию машин (диагностика всех систем, прочие услуги не трубующие замены запасных частей)</t>
  </si>
  <si>
    <t>Система бронирования авиабилетов и пользование экраном амадеус</t>
  </si>
  <si>
    <t>160-1 Т</t>
  </si>
  <si>
    <t>336-1 Т</t>
  </si>
  <si>
    <t xml:space="preserve">мыло хозяйственное твердое, 3 группы, вес  200 гр., 65%, ГОСТ 20266-95 </t>
  </si>
  <si>
    <t>337-1 Т</t>
  </si>
  <si>
    <t>4-1 Т</t>
  </si>
  <si>
    <t>15-1 Т</t>
  </si>
  <si>
    <t>248-1 Т</t>
  </si>
  <si>
    <t>58-1 У</t>
  </si>
  <si>
    <t>Оплата за товар по факту поставки</t>
  </si>
  <si>
    <t>28.25.12.00.00.00.14.11.1</t>
  </si>
  <si>
    <t xml:space="preserve">оборудование для кондиционирования </t>
  </si>
  <si>
    <t>салқындату үшін жабдық</t>
  </si>
  <si>
    <t>Оборудование для кондиционирования воздуха оконного или настенного типа в виде отдельных блоков («сплит-система»)</t>
  </si>
  <si>
    <t>жеке блок түріндегі терезелік  немесе қабырғалық типі  ауаны салқындату үшін жабдық («сплит-система»)</t>
  </si>
  <si>
    <t xml:space="preserve">Сплит-система настенная, 09 с установкой </t>
  </si>
  <si>
    <t>28.29.31.00.00.00.14.14.1</t>
  </si>
  <si>
    <t>дозаторы весы дискретного действия</t>
  </si>
  <si>
    <t>дискретті әрекеттегі дозаторлы таразы</t>
  </si>
  <si>
    <t>дозаторы весовые дискретного действия для дозирования и фасовки жидких материалов</t>
  </si>
  <si>
    <t>сұйық материалдарды мөлшерлеп және бөлшектеп өлшеу үшін дискретті әрекеттегі дозаторлы таразы</t>
  </si>
  <si>
    <t>Дозатор противоводокристализационной жидкости  (ПВК) с фильтром</t>
  </si>
  <si>
    <t>26.51.66.17.11.11.11.50.1</t>
  </si>
  <si>
    <t>Прибор</t>
  </si>
  <si>
    <t>Аспап</t>
  </si>
  <si>
    <t>для измерения и контроля уровня давления</t>
  </si>
  <si>
    <t>қысым деңгейін өлшеуге және бақылауға арналған</t>
  </si>
  <si>
    <t>26.60.12.00.00.01.11.10.2</t>
  </si>
  <si>
    <t>Электрокардиограф</t>
  </si>
  <si>
    <t>Применяемый в медицине</t>
  </si>
  <si>
    <t>Медицинада қолданылатын</t>
  </si>
  <si>
    <t>ЭКГ аппарат шестиканальный</t>
  </si>
  <si>
    <t>31.01.12.00.00.02.01.02.1</t>
  </si>
  <si>
    <t>стол</t>
  </si>
  <si>
    <t>үстел</t>
  </si>
  <si>
    <t>Стол ЛДСП рабочий. Габариты (ширина/длина) до 600/1200мм. Толщина столешницы 15-30мм, ПВХ 2-4мм.</t>
  </si>
  <si>
    <t>ЛАЖТ-дан жасалған жұмыс үстелі. (Ұзындығы/ені) 1200/600 мм. Дейінгі габаритті. Үстелдің үстіңгі тақтайының қалыңдығы 15-30мм, ПВХ 2-4 мм</t>
  </si>
  <si>
    <t>Стол одно тумбовый</t>
  </si>
  <si>
    <t>26.20.18.00.03.13.12.11.1</t>
  </si>
  <si>
    <t>Многофункциональное устройство</t>
  </si>
  <si>
    <t>Көп функциялы құрылғы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</si>
  <si>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- 1200 х 600 dpi.</t>
  </si>
  <si>
    <t>Принтер. Алынатын баспа өнімінің сапасы жоғары. Басып шығару функциясы басты роль, сканерлеу екінші кезектегі роль атқарады (принтерде 2-3 есе сирек пайдаланылады). Ағынды басып шығару. Принтердің ажыратымдылығы - 1200 х 600 dpi.</t>
  </si>
  <si>
    <t>30.99.10.00.00.00.19.01.1</t>
  </si>
  <si>
    <t>Водило</t>
  </si>
  <si>
    <t>Жетектеуіш</t>
  </si>
  <si>
    <t>для буксировки воздушных судов</t>
  </si>
  <si>
    <t>әуе кемелерін сүйреуге арналған</t>
  </si>
  <si>
    <t>26.60.11.11.11.20.00.02.1</t>
  </si>
  <si>
    <t>Рентгенотелевизионный комплекс</t>
  </si>
  <si>
    <t>Рентгендітелевизиялық кешен</t>
  </si>
  <si>
    <t>стационарный, состав - рентгеновский генератор непрерывного излучения, приемник излучения и система отображения информации</t>
  </si>
  <si>
    <t>Үздіксіз сәулеленудің стационарлық, құрама – рентгенді генераторы, сәулеленуді қабылдағыш және ақпаратты көрсету жүйесі</t>
  </si>
  <si>
    <t>Поставка с даты подписания договора по 31.12.2015 г.</t>
  </si>
  <si>
    <t>27.90.70.00.00.20.10.10.1</t>
  </si>
  <si>
    <t>Шлагбаум</t>
  </si>
  <si>
    <t>автоматический, с дистанционным управлением</t>
  </si>
  <si>
    <t>автоматты, қашықтан басқарумен</t>
  </si>
  <si>
    <t>26.40.33.00.00.00.10.01.1</t>
  </si>
  <si>
    <t>Система видеонаблюдения</t>
  </si>
  <si>
    <t>Бейнебақылау жүйесі</t>
  </si>
  <si>
    <t>комплекс оборудования для видеонаблюдения</t>
  </si>
  <si>
    <t>бейнебақылауға арналған жабдықтар кешені</t>
  </si>
  <si>
    <t>26.40.52.00.00.00.11.30.1</t>
  </si>
  <si>
    <t>Детектор</t>
  </si>
  <si>
    <t>26.70.22.11.11.11.17.10.1</t>
  </si>
  <si>
    <t>Бинокль</t>
  </si>
  <si>
    <t>дүрбілер</t>
  </si>
  <si>
    <t>Ночного видения.</t>
  </si>
  <si>
    <t>Түнде көретін</t>
  </si>
  <si>
    <t>26.51.41.00.00.00.10.04.1</t>
  </si>
  <si>
    <t>Металлоискатель</t>
  </si>
  <si>
    <t>Металл іздеуіш</t>
  </si>
  <si>
    <t>Металлоискатель арочный (рамочный)</t>
  </si>
  <si>
    <t>Аркалы (рамалы) металл іздеуіш</t>
  </si>
  <si>
    <t>арочный металлодетектор</t>
  </si>
  <si>
    <t>26.51.41.00.00.00.10.03.1</t>
  </si>
  <si>
    <t>Металлоискатель (металлодетектор) досмотровый ручной</t>
  </si>
  <si>
    <t>Тексеріс қол металл іздеуіші (металл детектор)</t>
  </si>
  <si>
    <t>25.99.29.00.10.12.05.10.1</t>
  </si>
  <si>
    <t>Ворота</t>
  </si>
  <si>
    <t>Қақпалар</t>
  </si>
  <si>
    <t>автоматические откатные</t>
  </si>
  <si>
    <t>автоматты шегінуші</t>
  </si>
  <si>
    <t>Ворота автоматические на подкатной балке</t>
  </si>
  <si>
    <t>Ворота автоматические сдвижные на рельсах</t>
  </si>
  <si>
    <t>32.99.61.00.00.00.30.78.1</t>
  </si>
  <si>
    <t>Программное обеспечение</t>
  </si>
  <si>
    <t>антивирусное</t>
  </si>
  <si>
    <t>вирусқа қарсы</t>
  </si>
  <si>
    <t>декабрь</t>
  </si>
  <si>
    <t>26.20.16.01.12.13.14.10.1</t>
  </si>
  <si>
    <t>Принтер</t>
  </si>
  <si>
    <t>Лазерный, Цветность - цветной, формат - А4, скорость печати (ч/б) - 41-50 стр/м, разрешение -  600 х 600 dpi</t>
  </si>
  <si>
    <t>Лазерлік, Түстілігі – түсті, форматы – А4, басып шығару жылдамдығы – 41-50 пар/м, ажыратымдылығы - 600 х 600 dpi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</si>
  <si>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</si>
  <si>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</si>
  <si>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</si>
  <si>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</si>
  <si>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</si>
  <si>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</si>
  <si>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</si>
  <si>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</si>
  <si>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</si>
  <si>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</si>
  <si>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</si>
  <si>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</si>
  <si>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</si>
  <si>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</si>
  <si>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</si>
  <si>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</si>
  <si>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</si>
  <si>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</si>
  <si>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</si>
  <si>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</si>
  <si>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Молоко питьевое, в тетрапакетах, стерилизованное, емкостью- 1 литр, жирность 3,2%, СТ РК 1760-2008</t>
  </si>
  <si>
    <t>10.51.11.00.00.00.13.20.1</t>
  </si>
  <si>
    <t>Консистенциясы - сұйық, біркелкі созылмалы емес, сәл жабысқақ. Аққуыз қауыссыздарсыз және майдың былғау кесектерсіз. Дәмі және иісі - сүтке тән,бөтен дәмдерсіз және иістерсіз. Түсі- ақ, барлық массасы бойынша біркелкі. 3 % бірақ 6% майлылықтан аспайтын, тазартылгған. ҚР СТ 1760-2008.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</si>
  <si>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более 3%, но не более 6% жирности стерилизованное. СТ РК 1760-2008</t>
  </si>
  <si>
    <t>3, 5, 5К, 6, 11</t>
  </si>
  <si>
    <t>11, 15</t>
  </si>
  <si>
    <t xml:space="preserve">Детектор обнаружения взрывчатых веществ </t>
  </si>
  <si>
    <t xml:space="preserve">Прибор ночного видения </t>
  </si>
  <si>
    <t>антивирусная программа Касперского защита от вирусов троянских программ,руткитов и т.д. вид лецензии-комерческая, продление (1 шт на 2 устройства)</t>
  </si>
  <si>
    <t>Приказом от 17 февраля 2015 года</t>
  </si>
  <si>
    <t>системный блок состоящий из корпуса, процессора, материнской платы, оперативной памяти, жёсткого диска, видеокарты, звуковой карты, сетевой карты, блока питания, разъемов, оптического привода</t>
  </si>
  <si>
    <t>корпустан, процессордан, негіздік тақтадан, жедел жадыдан, қатты дискіден, бейнекартадан, дыбыс картасынан, желілік картадан, қоректендіру блогынан, ағытпалардан, оптикалық жетектен тұратын жүйелік блок</t>
  </si>
  <si>
    <t>Жүйелік блок</t>
  </si>
  <si>
    <t>Системный блок</t>
  </si>
  <si>
    <t>26.20.40.00.00.00.30.10.1</t>
  </si>
  <si>
    <t>ЭОТТ</t>
  </si>
  <si>
    <t>62-1 Т</t>
  </si>
  <si>
    <t>199-1 Т</t>
  </si>
  <si>
    <t>110-1 У</t>
  </si>
  <si>
    <t>160-2 Т</t>
  </si>
  <si>
    <t>Оказание услуги с даты заключения договора по 31.03.2015 г.</t>
  </si>
  <si>
    <t>7,14,20,21</t>
  </si>
  <si>
    <t>370-1 Т</t>
  </si>
  <si>
    <t xml:space="preserve"> Поставка в течение 120 календарных дней с даты подписания договора</t>
  </si>
  <si>
    <t>203-1 Т</t>
  </si>
  <si>
    <t>204-1 Т</t>
  </si>
  <si>
    <t>207-2 Т</t>
  </si>
  <si>
    <t>208-2 Т</t>
  </si>
  <si>
    <t>1-1 Р</t>
  </si>
  <si>
    <t>срок выполнения работ с даты заключения договора по 30.04.2015</t>
  </si>
  <si>
    <t>14, 15, 22</t>
  </si>
  <si>
    <t>Приказом от 3 марта 2015 года</t>
  </si>
  <si>
    <t>248-2 Т</t>
  </si>
  <si>
    <t>74-1 У</t>
  </si>
  <si>
    <t>32.99.61.00.00.00.30.10.1</t>
  </si>
  <si>
    <t>Программный  продукт для введения бухгалтерского учета</t>
  </si>
  <si>
    <t>Бухгалтерлік есепті енгізуге арналған бағдарламалық өнім</t>
  </si>
  <si>
    <t>257-1 Т</t>
  </si>
  <si>
    <t>259-1 Т</t>
  </si>
  <si>
    <t>273-1 Т</t>
  </si>
  <si>
    <t>280-1 Т</t>
  </si>
  <si>
    <t>282-1Т</t>
  </si>
  <si>
    <t>283-1 Т</t>
  </si>
  <si>
    <t>284-1 Т</t>
  </si>
  <si>
    <t>286-1 Т</t>
  </si>
  <si>
    <t>287-1 Т</t>
  </si>
  <si>
    <t>288-1 Т</t>
  </si>
  <si>
    <t>289-1 Т</t>
  </si>
  <si>
    <t>290-1 Т</t>
  </si>
  <si>
    <t>291-1 Т</t>
  </si>
  <si>
    <t>292-1 Т</t>
  </si>
  <si>
    <t>294-1 Т</t>
  </si>
  <si>
    <t>295-1 Т</t>
  </si>
  <si>
    <t>298-1 Т</t>
  </si>
  <si>
    <t>299-1 Т</t>
  </si>
  <si>
    <t>300-1 Т</t>
  </si>
  <si>
    <t>302-1 Т</t>
  </si>
  <si>
    <t>303-1 Т</t>
  </si>
  <si>
    <t>304-1 Т</t>
  </si>
  <si>
    <t>306-1 Т</t>
  </si>
  <si>
    <t>305-1 Т</t>
  </si>
  <si>
    <t>114-1 Т</t>
  </si>
  <si>
    <t>115-1 Т</t>
  </si>
  <si>
    <t>207-3 Т</t>
  </si>
  <si>
    <t>208-3 Т</t>
  </si>
  <si>
    <t>33.17.19.12.00.00.00</t>
  </si>
  <si>
    <t>Ремонт автотранспортной техники, узлов и агрегатов</t>
  </si>
  <si>
    <t>срок выполнения работ с даты заключения договора до 31 декабря 2014 года</t>
  </si>
  <si>
    <t>50% авансовый платеж, остальное по факту, оказанного Исполнителем объема Работ</t>
  </si>
  <si>
    <t>8 Р</t>
  </si>
  <si>
    <t>222-1 Т</t>
  </si>
  <si>
    <t>203-2 Т</t>
  </si>
  <si>
    <t>204-2 Т</t>
  </si>
  <si>
    <t>27.20.11.00.00.00.11.10.1</t>
  </si>
  <si>
    <t>Крон батарейкасы</t>
  </si>
  <si>
    <t>Батарейка Крона</t>
  </si>
  <si>
    <t>сілті тәрізді</t>
  </si>
  <si>
    <t>щелочного типа</t>
  </si>
  <si>
    <t>382 Т</t>
  </si>
  <si>
    <t>383 Т</t>
  </si>
  <si>
    <t>199-2 Т</t>
  </si>
  <si>
    <t>Полноцветная лента Zebra 800017-240 не менее 200 кадров</t>
  </si>
  <si>
    <t>11,18,19,20,21</t>
  </si>
  <si>
    <t>3, 3 К, 4, 4 К, 11, 18,19,20,21</t>
  </si>
  <si>
    <t>57-1 Т</t>
  </si>
  <si>
    <t>58-1 Т</t>
  </si>
  <si>
    <t>59-1 Т</t>
  </si>
  <si>
    <t>60-1 Т</t>
  </si>
  <si>
    <t>65-1 Т</t>
  </si>
  <si>
    <t>2-1 Т</t>
  </si>
  <si>
    <t>118-1 Т</t>
  </si>
  <si>
    <t>167-1 Т</t>
  </si>
  <si>
    <t>184-1 Т</t>
  </si>
  <si>
    <t>186-1 Т</t>
  </si>
  <si>
    <t>350-1 Т</t>
  </si>
  <si>
    <t>75-1 У</t>
  </si>
  <si>
    <t>81-1 У</t>
  </si>
  <si>
    <t>227-1 Т</t>
  </si>
  <si>
    <t>Приказом от 18 марта 2015 года</t>
  </si>
  <si>
    <t>Поставка партиями по мере необходимостис даты подписания договора, до  31.05.2015 г.</t>
  </si>
  <si>
    <t>Поставка партиями по мере необходимостис даты подписания договора, до  15.04.2015 г.</t>
  </si>
  <si>
    <t>исключено</t>
  </si>
  <si>
    <t>124-2 Т</t>
  </si>
  <si>
    <t>76-2 У</t>
  </si>
  <si>
    <t>120-2 Т</t>
  </si>
  <si>
    <t>125-2 Т</t>
  </si>
  <si>
    <t>126-2 Т</t>
  </si>
  <si>
    <t>127-2 Т</t>
  </si>
  <si>
    <t>6-1 У</t>
  </si>
  <si>
    <t>Обрабатываемая площадь - 1960 кв.м</t>
  </si>
  <si>
    <t xml:space="preserve"> ремонт двигателя автомобиля Тойота</t>
  </si>
  <si>
    <t>1С-Рейтинг:Комплексное управление финансами и бюджетирование для Казахстана, настройка раздельного учета доходов, затрат и др.</t>
  </si>
  <si>
    <t>362-1 Т</t>
  </si>
  <si>
    <t>338-1 Т</t>
  </si>
  <si>
    <t>368-1 Т</t>
  </si>
  <si>
    <t xml:space="preserve">Оказание услуги с даты заключения договора по 30 июня 2015 г. </t>
  </si>
  <si>
    <t>срок выполнения работ с даты заключения договора до 31 декабря 2015 года</t>
  </si>
  <si>
    <t>222-2 Т</t>
  </si>
  <si>
    <t>337-2 Т</t>
  </si>
  <si>
    <t>377-1 Т</t>
  </si>
  <si>
    <t>9 Р</t>
  </si>
  <si>
    <t xml:space="preserve"> ремонт автомашины ВАЗ 2114 ЕО 012 ВХ и Санг Йонг 626 АЕ06</t>
  </si>
  <si>
    <t>Карточки для пропусков размер 85х55 мм,толщина - 1 мм, цвет-белый</t>
  </si>
  <si>
    <t>345-1 Т</t>
  </si>
  <si>
    <t>14.12.11.00.00.60.10.10.1</t>
  </si>
  <si>
    <t>Комплекты мужские, летние. Могут состоять из двух или трех предметов одежды.</t>
  </si>
  <si>
    <t>Ер кісілік топтама</t>
  </si>
  <si>
    <t>Ер кісілік топтама. Екі немесе үш киімнен құралуы мүмкін.</t>
  </si>
  <si>
    <t>3, 4 К, 5, 5 К, 6 К</t>
  </si>
  <si>
    <t>340-1 Т</t>
  </si>
  <si>
    <t>342-1 Т</t>
  </si>
  <si>
    <t>343-1 Т</t>
  </si>
  <si>
    <t>344-1 Т</t>
  </si>
  <si>
    <t>43.22.11.15.00.00.00</t>
  </si>
  <si>
    <t>Услуги по техническому обслуживанию действующей системы водоснабжения</t>
  </si>
  <si>
    <t>Қолданыстағы сумен жабдықтау жүйесіне техникалық қызмет көрсету бойынша қызметтер</t>
  </si>
  <si>
    <t>Услуги вспомогательные по техническому обслуживанию действующей системы водоснабжения и водоотведения</t>
  </si>
  <si>
    <t>Қолданыстағы сумен жабдықтау және су бұру жүйесіне техникалық қызмет көрсету бойынша қосалқы қызметтер</t>
  </si>
  <si>
    <t>112 У</t>
  </si>
  <si>
    <t xml:space="preserve">снятия и принятия пломбы счетчиков ГХВС </t>
  </si>
  <si>
    <t>6 К, 11</t>
  </si>
  <si>
    <t>199-3 Т</t>
  </si>
  <si>
    <t>155-1 Т</t>
  </si>
  <si>
    <t>19,20,21</t>
  </si>
  <si>
    <t>156-1 Т</t>
  </si>
  <si>
    <t>27-2 У</t>
  </si>
  <si>
    <t>184-2 Т</t>
  </si>
  <si>
    <t>186-2 Т</t>
  </si>
  <si>
    <t>74-2 У</t>
  </si>
  <si>
    <t>75-2 У</t>
  </si>
  <si>
    <t>62.02.30.46.20.00.00</t>
  </si>
  <si>
    <t>Услуги по техническому обслуживанию системы ограничения контроля доступа</t>
  </si>
  <si>
    <t>Қолжетімділік бақылауды шектеу жүйесіне техникалық қызмет көрсету бойынша қызметтер</t>
  </si>
  <si>
    <t>3,4,4К,5,5К</t>
  </si>
  <si>
    <t>57-1 У</t>
  </si>
  <si>
    <t>159-2 Т</t>
  </si>
  <si>
    <t>49-1 У</t>
  </si>
  <si>
    <t>г. Астана</t>
  </si>
  <si>
    <t>355-1 Т</t>
  </si>
  <si>
    <t>7,18,19,20,21</t>
  </si>
  <si>
    <t>7,18,20,21</t>
  </si>
  <si>
    <t>359-1 Т</t>
  </si>
  <si>
    <t>113 У</t>
  </si>
  <si>
    <t>Повышение квалификации работников ОБУФ</t>
  </si>
  <si>
    <t>231010001</t>
  </si>
  <si>
    <t>қонышы күдеріден немесе су өткізбейтін былғарыдан жасалған, мұнайдан, мұнай өнімдерінен, қышқылдан, сілтіден, уландырмайтын және жарылыс қаупі бар шаңнан қорғайды, МСТ 12.4.137-2001</t>
  </si>
  <si>
    <t>верх - юфтевая или водостойкая кожа, для защиты от нефти, нефтепродуктов, кислот, щелочей, нетоксичной и взрывоопасной пыли, ГОСТ 12.4.137-2001</t>
  </si>
  <si>
    <t>Ер кісілік қонышсыз бәтеңке</t>
  </si>
  <si>
    <t>4К,5,5К,11</t>
  </si>
  <si>
    <t>11, 22</t>
  </si>
  <si>
    <t>284-2 Т</t>
  </si>
  <si>
    <t>286-2 Т</t>
  </si>
  <si>
    <t>289-2 Т</t>
  </si>
  <si>
    <t>291-2 Т</t>
  </si>
  <si>
    <t>290-2 Т</t>
  </si>
  <si>
    <t>11,19,20,21</t>
  </si>
  <si>
    <t>28.13.21.00.00.00.25.42.1</t>
  </si>
  <si>
    <t>Насос вакуумный КО-503</t>
  </si>
  <si>
    <t>насос вакуумный пластинчато-роторный</t>
  </si>
  <si>
    <t>қатпарлы-роторлық вакуумдық сорғы</t>
  </si>
  <si>
    <t>насос вакуумный пластинчато-роторный сухой производительностью до 250 м3/час</t>
  </si>
  <si>
    <t>өнімділігі 250 м3/сағ дейін құрғақ иелімді-роторлы вакуумдық сорғы</t>
  </si>
  <si>
    <t>384 Т</t>
  </si>
  <si>
    <t>11,15,22</t>
  </si>
  <si>
    <t>34-1 У</t>
  </si>
  <si>
    <t>26.51.52.13.11.11.11.11.1</t>
  </si>
  <si>
    <t>385 Т</t>
  </si>
  <si>
    <t>Устройство для измерения и неавтоматического регулирования давления в шинах</t>
  </si>
  <si>
    <t>Шиналардағы қысымды өлшеуге және автоматты емес реттеуге арналған құрылғы</t>
  </si>
  <si>
    <t>Неэлектронное.</t>
  </si>
  <si>
    <t>Приспособление для зарядки шин азотом в сборе для воздушных судов. Максимальное давление на рукав 300 кгс/см2</t>
  </si>
  <si>
    <t>386 Т</t>
  </si>
  <si>
    <t>Манометр</t>
  </si>
  <si>
    <t>шинный</t>
  </si>
  <si>
    <t>26.51.52.14.11.11.19.13.1</t>
  </si>
  <si>
    <t>Приспособление для проверки давления в шинах воздушных судов. Максимальное давление на рукав 300 кгс/см2</t>
  </si>
  <si>
    <t>387 Т</t>
  </si>
  <si>
    <t>Балка передней оси</t>
  </si>
  <si>
    <t>Алдыңғы осьтің белдемі</t>
  </si>
  <si>
    <t>Ось передняя с тормозами в сборе ПАЗ-3205 3205-3000012</t>
  </si>
  <si>
    <t>305-2 Т</t>
  </si>
  <si>
    <t>29.32.30.00.08.00.01.02.1</t>
  </si>
  <si>
    <t>Приказом от 10 апреля 2015 года</t>
  </si>
  <si>
    <t>162-1 Т</t>
  </si>
  <si>
    <t>232-1 Т</t>
  </si>
  <si>
    <t>233-1 Т</t>
  </si>
  <si>
    <t>234-1 Т</t>
  </si>
  <si>
    <t>235-1 Т</t>
  </si>
  <si>
    <t>236-1 Т</t>
  </si>
  <si>
    <t>237-1 Т</t>
  </si>
  <si>
    <t>238-1 Т</t>
  </si>
  <si>
    <t>163-1 Т</t>
  </si>
  <si>
    <t>195-1 Т</t>
  </si>
  <si>
    <t>196-1 Т</t>
  </si>
  <si>
    <t xml:space="preserve"> Поставка в течение 90 календарных дней с даты подписания договора</t>
  </si>
  <si>
    <t>388 Т</t>
  </si>
  <si>
    <t>31.00.11.00.00.01.01.03.1</t>
  </si>
  <si>
    <t>Стул</t>
  </si>
  <si>
    <t>Орындық</t>
  </si>
  <si>
    <t>Мягкое сидение из искусственной кожи; Каркас металлический хромированный.</t>
  </si>
  <si>
    <t>Жұмсақ отырғышы жасанды теріден жасалған; қаңқасы металдан хромдалған</t>
  </si>
  <si>
    <t>ННЗ-6М (Рига) диаметр 63 мм</t>
  </si>
  <si>
    <t>6,11,19,20,21</t>
  </si>
  <si>
    <t>370-2 Т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</si>
</sst>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_-* #,##0_-;\-* #,##0_-;_-* &quot;-&quot;??_-;_-@_-"/>
    <numFmt numFmtId="182" formatCode="_-* #,##0_р_._-;\-* #,##0_р_._-;_-* &quot;-&quot;??_р_._-;_-@_-"/>
    <numFmt numFmtId="183" formatCode="#,##0.000"/>
    <numFmt numFmtId="184" formatCode="_-* #,##0.00_-;\-* #,##0.00_-;_-* &quot;-&quot;??_-;_-@_-"/>
    <numFmt numFmtId="185" formatCode="0.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#,##0_ ;\-#,##0\ "/>
    <numFmt numFmtId="196" formatCode="_-* #,##0.0_р_._-;\-* #,##0.0_р_._-;_-* &quot;-&quot;??_р_._-;_-@_-"/>
    <numFmt numFmtId="197" formatCode="#,##0.0"/>
    <numFmt numFmtId="198" formatCode="0.00000"/>
    <numFmt numFmtId="199" formatCode="0.000000"/>
    <numFmt numFmtId="200" formatCode="[$-FC19]d\ mmmm\ yyyy\ &quot;г.&quot;"/>
    <numFmt numFmtId="201" formatCode="#,##0.00&quot;р.&quot;"/>
    <numFmt numFmtId="202" formatCode="0000"/>
    <numFmt numFmtId="203" formatCode="00000\-0000"/>
    <numFmt numFmtId="204" formatCode="#,##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color indexed="5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 tint="-0.8999800086021423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6" fillId="0" borderId="0">
      <alignment/>
      <protection/>
    </xf>
    <xf numFmtId="171" fontId="6" fillId="0" borderId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6" fillId="0" borderId="0">
      <alignment/>
      <protection/>
    </xf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1" xfId="537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1" fontId="2" fillId="0" borderId="11" xfId="537" applyNumberFormat="1" applyFont="1" applyFill="1" applyBorder="1" applyAlignment="1">
      <alignment horizontal="center" vertical="top" wrapText="1"/>
      <protection/>
    </xf>
    <xf numFmtId="0" fontId="2" fillId="0" borderId="11" xfId="533" applyFont="1" applyFill="1" applyBorder="1" applyAlignment="1">
      <alignment horizontal="center" vertical="top" wrapText="1"/>
      <protection/>
    </xf>
    <xf numFmtId="0" fontId="2" fillId="0" borderId="11" xfId="76" applyFont="1" applyFill="1" applyBorder="1" applyAlignment="1">
      <alignment horizontal="center" vertical="top" wrapText="1"/>
      <protection/>
    </xf>
    <xf numFmtId="2" fontId="2" fillId="0" borderId="11" xfId="534" applyNumberFormat="1" applyFont="1" applyFill="1" applyBorder="1" applyAlignment="1">
      <alignment horizontal="center" vertical="top" wrapText="1"/>
      <protection/>
    </xf>
    <xf numFmtId="0" fontId="2" fillId="0" borderId="11" xfId="534" applyFont="1" applyFill="1" applyBorder="1" applyAlignment="1">
      <alignment horizontal="center" vertical="top" wrapText="1"/>
      <protection/>
    </xf>
    <xf numFmtId="0" fontId="2" fillId="0" borderId="11" xfId="536" applyFont="1" applyFill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1" xfId="532" applyNumberFormat="1" applyFont="1" applyFill="1" applyBorder="1" applyAlignment="1">
      <alignment horizontal="center" vertical="top" wrapText="1"/>
      <protection/>
    </xf>
    <xf numFmtId="0" fontId="2" fillId="0" borderId="11" xfId="532" applyFont="1" applyFill="1" applyBorder="1" applyAlignment="1">
      <alignment horizontal="center" vertical="top" wrapText="1"/>
      <protection/>
    </xf>
    <xf numFmtId="49" fontId="2" fillId="0" borderId="11" xfId="533" applyNumberFormat="1" applyFont="1" applyFill="1" applyBorder="1" applyAlignment="1">
      <alignment horizontal="center" vertical="top" wrapText="1"/>
      <protection/>
    </xf>
    <xf numFmtId="3" fontId="2" fillId="0" borderId="11" xfId="0" applyNumberFormat="1" applyFont="1" applyFill="1" applyBorder="1" applyAlignment="1">
      <alignment horizontal="center" vertical="top" wrapText="1"/>
    </xf>
    <xf numFmtId="49" fontId="2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537" applyNumberFormat="1" applyFont="1" applyFill="1" applyBorder="1" applyAlignment="1">
      <alignment horizontal="center" vertical="top" wrapText="1"/>
      <protection/>
    </xf>
    <xf numFmtId="1" fontId="2" fillId="0" borderId="11" xfId="53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537" applyFont="1" applyFill="1" applyBorder="1" applyAlignment="1">
      <alignment horizontal="center" vertical="top" wrapText="1"/>
      <protection/>
    </xf>
    <xf numFmtId="0" fontId="2" fillId="0" borderId="11" xfId="149" applyFont="1" applyFill="1" applyBorder="1" applyAlignment="1">
      <alignment horizontal="center" vertical="top" wrapText="1"/>
      <protection/>
    </xf>
    <xf numFmtId="0" fontId="2" fillId="0" borderId="11" xfId="426" applyFont="1" applyFill="1" applyBorder="1" applyAlignment="1">
      <alignment horizontal="center" vertical="top" wrapText="1"/>
      <protection/>
    </xf>
    <xf numFmtId="49" fontId="2" fillId="0" borderId="11" xfId="426" applyNumberFormat="1" applyFont="1" applyFill="1" applyBorder="1" applyAlignment="1">
      <alignment horizontal="center" vertical="top" wrapText="1"/>
      <protection/>
    </xf>
    <xf numFmtId="2" fontId="2" fillId="0" borderId="11" xfId="426" applyNumberFormat="1" applyFont="1" applyFill="1" applyBorder="1" applyAlignment="1">
      <alignment horizontal="center" vertical="top" wrapText="1"/>
      <protection/>
    </xf>
    <xf numFmtId="0" fontId="11" fillId="0" borderId="0" xfId="0" applyFont="1" applyFill="1" applyBorder="1" applyAlignment="1">
      <alignment/>
    </xf>
    <xf numFmtId="182" fontId="2" fillId="0" borderId="11" xfId="605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/>
    </xf>
    <xf numFmtId="182" fontId="2" fillId="0" borderId="11" xfId="605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center" vertical="top" wrapText="1"/>
    </xf>
    <xf numFmtId="3" fontId="2" fillId="0" borderId="11" xfId="553" applyNumberFormat="1" applyFont="1" applyFill="1" applyBorder="1" applyAlignment="1">
      <alignment horizontal="center" vertical="top" wrapText="1"/>
    </xf>
    <xf numFmtId="3" fontId="2" fillId="0" borderId="11" xfId="537" applyNumberFormat="1" applyFont="1" applyFill="1" applyBorder="1" applyAlignment="1">
      <alignment horizontal="center" vertical="top"/>
      <protection/>
    </xf>
    <xf numFmtId="1" fontId="2" fillId="0" borderId="11" xfId="537" applyNumberFormat="1" applyFont="1" applyFill="1" applyBorder="1" applyAlignment="1">
      <alignment horizontal="center" vertical="top"/>
      <protection/>
    </xf>
    <xf numFmtId="49" fontId="2" fillId="0" borderId="11" xfId="537" applyNumberFormat="1" applyFont="1" applyFill="1" applyBorder="1" applyAlignment="1">
      <alignment horizontal="center" vertical="top"/>
      <protection/>
    </xf>
    <xf numFmtId="0" fontId="2" fillId="0" borderId="11" xfId="537" applyFont="1" applyFill="1" applyBorder="1" applyAlignment="1">
      <alignment horizontal="center" vertical="top"/>
      <protection/>
    </xf>
    <xf numFmtId="170" fontId="2" fillId="0" borderId="11" xfId="51" applyFont="1" applyFill="1" applyBorder="1" applyAlignment="1">
      <alignment horizontal="center" vertical="top" wrapText="1"/>
    </xf>
    <xf numFmtId="3" fontId="2" fillId="0" borderId="11" xfId="605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51" fillId="0" borderId="11" xfId="537" applyFont="1" applyFill="1" applyBorder="1" applyAlignment="1">
      <alignment horizontal="center" vertical="top" wrapText="1"/>
      <protection/>
    </xf>
    <xf numFmtId="49" fontId="51" fillId="0" borderId="11" xfId="0" applyNumberFormat="1" applyFont="1" applyFill="1" applyBorder="1" applyAlignment="1">
      <alignment horizontal="center" vertical="top" wrapText="1"/>
    </xf>
    <xf numFmtId="9" fontId="2" fillId="0" borderId="11" xfId="76" applyNumberFormat="1" applyFont="1" applyFill="1" applyBorder="1" applyAlignment="1">
      <alignment horizontal="center" vertical="top" wrapText="1"/>
      <protection/>
    </xf>
    <xf numFmtId="0" fontId="51" fillId="0" borderId="11" xfId="0" applyFont="1" applyFill="1" applyBorder="1" applyAlignment="1">
      <alignment horizontal="center" vertical="top" wrapText="1"/>
    </xf>
    <xf numFmtId="3" fontId="51" fillId="0" borderId="11" xfId="537" applyNumberFormat="1" applyFont="1" applyFill="1" applyBorder="1" applyAlignment="1">
      <alignment horizontal="center" vertical="top" wrapText="1"/>
      <protection/>
    </xf>
    <xf numFmtId="3" fontId="51" fillId="0" borderId="11" xfId="0" applyNumberFormat="1" applyFont="1" applyFill="1" applyBorder="1" applyAlignment="1">
      <alignment horizontal="center" vertical="top" wrapText="1"/>
    </xf>
    <xf numFmtId="0" fontId="51" fillId="0" borderId="11" xfId="0" applyNumberFormat="1" applyFont="1" applyFill="1" applyBorder="1" applyAlignment="1">
      <alignment horizontal="center" vertical="top" wrapText="1"/>
    </xf>
    <xf numFmtId="49" fontId="2" fillId="0" borderId="11" xfId="538" applyNumberFormat="1" applyFont="1" applyFill="1" applyBorder="1" applyAlignment="1" quotePrefix="1">
      <alignment horizontal="center" vertical="top" wrapText="1"/>
      <protection/>
    </xf>
    <xf numFmtId="0" fontId="2" fillId="0" borderId="11" xfId="538" applyNumberFormat="1" applyFont="1" applyFill="1" applyBorder="1" applyAlignment="1" quotePrefix="1">
      <alignment horizontal="center" vertical="top" wrapText="1"/>
      <protection/>
    </xf>
    <xf numFmtId="0" fontId="2" fillId="0" borderId="11" xfId="538" applyFont="1" applyFill="1" applyBorder="1" applyAlignment="1">
      <alignment horizontal="center" vertical="top" wrapText="1"/>
      <protection/>
    </xf>
    <xf numFmtId="0" fontId="2" fillId="0" borderId="11" xfId="538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49" fontId="2" fillId="0" borderId="11" xfId="534" applyNumberFormat="1" applyFont="1" applyFill="1" applyBorder="1" applyAlignment="1">
      <alignment horizontal="center" vertical="top" wrapText="1"/>
      <protection/>
    </xf>
    <xf numFmtId="0" fontId="10" fillId="0" borderId="11" xfId="0" applyFont="1" applyFill="1" applyBorder="1" applyAlignment="1" applyProtection="1">
      <alignment horizontal="center" vertical="top" wrapText="1"/>
      <protection/>
    </xf>
    <xf numFmtId="0" fontId="10" fillId="0" borderId="11" xfId="534" applyFont="1" applyFill="1" applyBorder="1" applyAlignment="1">
      <alignment horizontal="center" vertical="top" wrapText="1"/>
      <protection/>
    </xf>
    <xf numFmtId="3" fontId="2" fillId="0" borderId="11" xfId="605" applyNumberFormat="1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53" fillId="0" borderId="11" xfId="0" applyFont="1" applyFill="1" applyBorder="1" applyAlignment="1">
      <alignment horizontal="center" vertical="top"/>
    </xf>
    <xf numFmtId="182" fontId="52" fillId="0" borderId="11" xfId="605" applyNumberFormat="1" applyFont="1" applyFill="1" applyBorder="1" applyAlignment="1">
      <alignment horizontal="center" vertical="top"/>
    </xf>
    <xf numFmtId="0" fontId="2" fillId="0" borderId="11" xfId="537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/>
    </xf>
    <xf numFmtId="1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Font="1" applyFill="1" applyBorder="1" applyAlignment="1" applyProtection="1">
      <alignment horizontal="center" vertical="top"/>
      <protection locked="0"/>
    </xf>
    <xf numFmtId="183" fontId="2" fillId="0" borderId="11" xfId="76" applyNumberFormat="1" applyFont="1" applyFill="1" applyBorder="1" applyAlignment="1">
      <alignment horizontal="center" vertical="top" wrapText="1"/>
      <protection/>
    </xf>
    <xf numFmtId="49" fontId="2" fillId="0" borderId="11" xfId="400" applyNumberFormat="1" applyFont="1" applyFill="1" applyBorder="1" applyAlignment="1" applyProtection="1">
      <alignment horizontal="center" vertical="top" wrapText="1"/>
      <protection/>
    </xf>
    <xf numFmtId="0" fontId="2" fillId="0" borderId="11" xfId="400" applyFont="1" applyFill="1" applyBorder="1" applyAlignment="1">
      <alignment horizontal="center" vertical="top" wrapText="1"/>
      <protection/>
    </xf>
    <xf numFmtId="0" fontId="2" fillId="0" borderId="11" xfId="400" applyFont="1" applyFill="1" applyBorder="1" applyAlignment="1" applyProtection="1">
      <alignment horizontal="center" vertical="top" wrapText="1"/>
      <protection/>
    </xf>
    <xf numFmtId="181" fontId="2" fillId="0" borderId="11" xfId="537" applyNumberFormat="1" applyFont="1" applyFill="1" applyBorder="1" applyAlignment="1">
      <alignment horizontal="center" vertical="top" wrapText="1"/>
      <protection/>
    </xf>
    <xf numFmtId="1" fontId="2" fillId="0" borderId="11" xfId="400" applyNumberFormat="1" applyFont="1" applyFill="1" applyBorder="1" applyAlignment="1">
      <alignment horizontal="center" vertical="top" wrapText="1"/>
      <protection/>
    </xf>
    <xf numFmtId="0" fontId="3" fillId="0" borderId="0" xfId="0" applyFont="1" applyFill="1" applyAlignment="1">
      <alignment horizontal="center" vertical="top" wrapText="1"/>
    </xf>
    <xf numFmtId="0" fontId="2" fillId="0" borderId="11" xfId="473" applyFont="1" applyFill="1" applyBorder="1" applyAlignment="1">
      <alignment horizontal="center" vertical="top" wrapText="1"/>
      <protection/>
    </xf>
    <xf numFmtId="0" fontId="2" fillId="0" borderId="10" xfId="537" applyFont="1" applyFill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197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54" fillId="0" borderId="0" xfId="0" applyFont="1" applyFill="1" applyAlignment="1">
      <alignment/>
    </xf>
    <xf numFmtId="0" fontId="2" fillId="0" borderId="11" xfId="535" applyFont="1" applyFill="1" applyBorder="1" applyAlignment="1">
      <alignment horizontal="center" vertical="top" wrapText="1"/>
      <protection/>
    </xf>
    <xf numFmtId="0" fontId="55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1" xfId="536" applyNumberFormat="1" applyFont="1" applyFill="1" applyBorder="1" applyAlignment="1">
      <alignment horizontal="center" vertical="top" wrapText="1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1" xfId="73" applyFont="1" applyFill="1" applyBorder="1" applyAlignment="1">
      <alignment horizontal="center" vertical="top" wrapText="1"/>
      <protection/>
    </xf>
    <xf numFmtId="0" fontId="2" fillId="0" borderId="11" xfId="75" applyFont="1" applyFill="1" applyBorder="1" applyAlignment="1">
      <alignment horizontal="center" vertical="top" wrapText="1"/>
      <protection/>
    </xf>
    <xf numFmtId="0" fontId="2" fillId="0" borderId="11" xfId="89" applyFont="1" applyFill="1" applyBorder="1" applyAlignment="1">
      <alignment horizontal="center" vertical="top" wrapText="1"/>
      <protection/>
    </xf>
    <xf numFmtId="0" fontId="2" fillId="0" borderId="11" xfId="413" applyFont="1" applyFill="1" applyBorder="1" applyAlignment="1">
      <alignment horizontal="center" vertical="top" wrapText="1"/>
      <protection/>
    </xf>
    <xf numFmtId="49" fontId="2" fillId="0" borderId="11" xfId="473" applyNumberFormat="1" applyFont="1" applyFill="1" applyBorder="1" applyAlignment="1">
      <alignment horizontal="center" vertical="top" wrapText="1"/>
      <protection/>
    </xf>
    <xf numFmtId="0" fontId="2" fillId="0" borderId="14" xfId="537" applyFont="1" applyFill="1" applyBorder="1" applyAlignment="1">
      <alignment horizontal="center" vertical="top" wrapText="1"/>
      <protection/>
    </xf>
    <xf numFmtId="3" fontId="12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76" applyNumberFormat="1" applyFont="1" applyFill="1" applyBorder="1" applyAlignment="1">
      <alignment horizontal="center" vertical="top"/>
      <protection/>
    </xf>
    <xf numFmtId="3" fontId="53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3" fontId="53" fillId="0" borderId="11" xfId="0" applyNumberFormat="1" applyFont="1" applyFill="1" applyBorder="1" applyAlignment="1">
      <alignment horizontal="center" vertical="top" wrapText="1"/>
    </xf>
    <xf numFmtId="3" fontId="2" fillId="0" borderId="11" xfId="426" applyNumberFormat="1" applyFont="1" applyFill="1" applyBorder="1" applyAlignment="1">
      <alignment horizontal="center" vertical="top" wrapText="1"/>
      <protection/>
    </xf>
    <xf numFmtId="3" fontId="10" fillId="0" borderId="11" xfId="0" applyNumberFormat="1" applyFont="1" applyFill="1" applyBorder="1" applyAlignment="1">
      <alignment horizontal="center" vertical="top"/>
    </xf>
    <xf numFmtId="3" fontId="10" fillId="0" borderId="0" xfId="0" applyNumberFormat="1" applyFont="1" applyFill="1" applyAlignment="1">
      <alignment horizontal="center" vertical="top"/>
    </xf>
    <xf numFmtId="3" fontId="53" fillId="0" borderId="11" xfId="605" applyNumberFormat="1" applyFont="1" applyFill="1" applyBorder="1" applyAlignment="1">
      <alignment horizontal="center" vertical="top"/>
    </xf>
    <xf numFmtId="0" fontId="53" fillId="0" borderId="11" xfId="0" applyFont="1" applyFill="1" applyBorder="1" applyAlignment="1" applyProtection="1">
      <alignment horizontal="center" vertical="top" wrapText="1"/>
      <protection/>
    </xf>
    <xf numFmtId="0" fontId="53" fillId="0" borderId="11" xfId="0" applyFont="1" applyFill="1" applyBorder="1" applyAlignment="1">
      <alignment horizontal="center" vertical="top" wrapText="1"/>
    </xf>
    <xf numFmtId="0" fontId="52" fillId="0" borderId="11" xfId="537" applyFont="1" applyFill="1" applyBorder="1" applyAlignment="1">
      <alignment horizontal="center" vertical="top" wrapText="1"/>
      <protection/>
    </xf>
    <xf numFmtId="0" fontId="53" fillId="0" borderId="11" xfId="537" applyFont="1" applyFill="1" applyBorder="1" applyAlignment="1">
      <alignment horizontal="center" vertical="top" wrapText="1"/>
      <protection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534" applyFont="1" applyFill="1" applyBorder="1" applyAlignment="1">
      <alignment horizontal="center" vertical="top" wrapText="1"/>
      <protection/>
    </xf>
    <xf numFmtId="0" fontId="2" fillId="33" borderId="11" xfId="537" applyFont="1" applyFill="1" applyBorder="1" applyAlignment="1">
      <alignment horizontal="center" vertical="top" wrapText="1"/>
      <protection/>
    </xf>
    <xf numFmtId="3" fontId="2" fillId="33" borderId="11" xfId="0" applyNumberFormat="1" applyFont="1" applyFill="1" applyBorder="1" applyAlignment="1">
      <alignment horizontal="center" vertical="top" wrapText="1"/>
    </xf>
    <xf numFmtId="3" fontId="2" fillId="33" borderId="11" xfId="537" applyNumberFormat="1" applyFont="1" applyFill="1" applyBorder="1" applyAlignment="1">
      <alignment horizontal="center" vertical="top" wrapText="1"/>
      <protection/>
    </xf>
    <xf numFmtId="0" fontId="5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textRotation="90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52" fillId="0" borderId="0" xfId="537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53" fillId="0" borderId="11" xfId="533" applyFont="1" applyFill="1" applyBorder="1" applyAlignment="1">
      <alignment horizontal="center" vertical="top" wrapText="1"/>
      <protection/>
    </xf>
    <xf numFmtId="0" fontId="53" fillId="0" borderId="11" xfId="0" applyNumberFormat="1" applyFont="1" applyFill="1" applyBorder="1" applyAlignment="1">
      <alignment horizontal="center" vertical="top" wrapText="1"/>
    </xf>
    <xf numFmtId="49" fontId="53" fillId="0" borderId="11" xfId="0" applyNumberFormat="1" applyFont="1" applyFill="1" applyBorder="1" applyAlignment="1">
      <alignment horizontal="center" vertical="top" wrapText="1"/>
    </xf>
    <xf numFmtId="3" fontId="53" fillId="0" borderId="11" xfId="537" applyNumberFormat="1" applyFont="1" applyFill="1" applyBorder="1" applyAlignment="1">
      <alignment horizontal="center" vertical="top" wrapText="1"/>
      <protection/>
    </xf>
    <xf numFmtId="0" fontId="53" fillId="0" borderId="1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>
      <alignment horizontal="center" vertical="top" wrapText="1"/>
    </xf>
    <xf numFmtId="0" fontId="53" fillId="0" borderId="11" xfId="76" applyFont="1" applyFill="1" applyBorder="1" applyAlignment="1">
      <alignment horizontal="center" vertical="top" wrapText="1"/>
      <protection/>
    </xf>
    <xf numFmtId="9" fontId="53" fillId="0" borderId="11" xfId="76" applyNumberFormat="1" applyFont="1" applyFill="1" applyBorder="1" applyAlignment="1">
      <alignment horizontal="center" vertical="top" wrapText="1"/>
      <protection/>
    </xf>
    <xf numFmtId="1" fontId="53" fillId="0" borderId="11" xfId="0" applyNumberFormat="1" applyFont="1" applyFill="1" applyBorder="1" applyAlignment="1">
      <alignment horizontal="center" vertical="top" wrapText="1"/>
    </xf>
    <xf numFmtId="1" fontId="53" fillId="0" borderId="11" xfId="537" applyNumberFormat="1" applyFont="1" applyFill="1" applyBorder="1" applyAlignment="1">
      <alignment horizontal="center" vertical="top" wrapText="1"/>
      <protection/>
    </xf>
    <xf numFmtId="0" fontId="53" fillId="0" borderId="0" xfId="0" applyFont="1" applyFill="1" applyBorder="1" applyAlignment="1">
      <alignment vertical="top" wrapText="1"/>
    </xf>
    <xf numFmtId="49" fontId="53" fillId="0" borderId="11" xfId="0" applyNumberFormat="1" applyFont="1" applyFill="1" applyBorder="1" applyAlignment="1">
      <alignment horizontal="center" vertical="top"/>
    </xf>
    <xf numFmtId="182" fontId="53" fillId="0" borderId="11" xfId="605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/>
    </xf>
    <xf numFmtId="49" fontId="53" fillId="0" borderId="11" xfId="149" applyNumberFormat="1" applyFont="1" applyFill="1" applyBorder="1" applyAlignment="1">
      <alignment horizontal="center" vertical="top" wrapText="1"/>
      <protection/>
    </xf>
    <xf numFmtId="1" fontId="53" fillId="0" borderId="11" xfId="149" applyNumberFormat="1" applyFont="1" applyFill="1" applyBorder="1" applyAlignment="1">
      <alignment horizontal="center" vertical="top" wrapText="1"/>
      <protection/>
    </xf>
    <xf numFmtId="0" fontId="53" fillId="0" borderId="11" xfId="149" applyFont="1" applyFill="1" applyBorder="1" applyAlignment="1">
      <alignment horizontal="center" vertical="top" wrapText="1"/>
      <protection/>
    </xf>
    <xf numFmtId="0" fontId="53" fillId="0" borderId="12" xfId="537" applyFont="1" applyFill="1" applyBorder="1" applyAlignment="1">
      <alignment horizontal="center" vertical="top" wrapText="1"/>
      <protection/>
    </xf>
    <xf numFmtId="0" fontId="53" fillId="0" borderId="0" xfId="0" applyFont="1" applyFill="1" applyBorder="1" applyAlignment="1">
      <alignment horizontal="center" vertical="top" wrapText="1"/>
    </xf>
    <xf numFmtId="3" fontId="2" fillId="0" borderId="10" xfId="537" applyNumberFormat="1" applyFont="1" applyFill="1" applyBorder="1" applyAlignment="1">
      <alignment horizontal="center" vertical="top" wrapText="1"/>
      <protection/>
    </xf>
    <xf numFmtId="0" fontId="2" fillId="34" borderId="0" xfId="0" applyFont="1" applyFill="1" applyBorder="1" applyAlignment="1">
      <alignment horizontal="center" vertical="top" wrapText="1"/>
    </xf>
    <xf numFmtId="3" fontId="2" fillId="0" borderId="0" xfId="76" applyNumberFormat="1" applyFont="1" applyFill="1" applyBorder="1" applyAlignment="1">
      <alignment vertical="top" wrapText="1"/>
      <protection/>
    </xf>
    <xf numFmtId="3" fontId="2" fillId="0" borderId="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10" fillId="0" borderId="11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53" fillId="0" borderId="11" xfId="537" applyNumberFormat="1" applyFont="1" applyFill="1" applyBorder="1" applyAlignment="1">
      <alignment horizontal="center" vertical="top"/>
      <protection/>
    </xf>
    <xf numFmtId="3" fontId="3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605" applyNumberFormat="1" applyFont="1" applyFill="1" applyBorder="1" applyAlignment="1">
      <alignment horizontal="left" vertical="top"/>
    </xf>
    <xf numFmtId="0" fontId="2" fillId="0" borderId="11" xfId="474" applyFont="1" applyFill="1" applyBorder="1" applyAlignment="1">
      <alignment horizontal="center" vertical="top" wrapText="1"/>
      <protection/>
    </xf>
    <xf numFmtId="49" fontId="2" fillId="0" borderId="11" xfId="474" applyNumberFormat="1" applyFont="1" applyFill="1" applyBorder="1" applyAlignment="1">
      <alignment horizontal="center" vertical="top" wrapText="1"/>
      <protection/>
    </xf>
    <xf numFmtId="3" fontId="2" fillId="0" borderId="11" xfId="474" applyNumberFormat="1" applyFont="1" applyFill="1" applyBorder="1" applyAlignment="1">
      <alignment horizontal="center" vertical="top" wrapText="1"/>
      <protection/>
    </xf>
    <xf numFmtId="0" fontId="2" fillId="0" borderId="11" xfId="537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537" applyNumberFormat="1" applyFont="1" applyFill="1" applyBorder="1" applyAlignment="1">
      <alignment horizontal="center" vertical="center" wrapText="1"/>
      <protection/>
    </xf>
    <xf numFmtId="1" fontId="12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0" applyNumberFormat="1" applyFont="1" applyFill="1" applyBorder="1" applyAlignment="1" applyProtection="1">
      <alignment horizontal="center" vertical="top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400" applyNumberFormat="1" applyFont="1" applyFill="1" applyBorder="1" applyAlignment="1">
      <alignment horizontal="center" vertical="top" wrapText="1"/>
      <protection/>
    </xf>
    <xf numFmtId="1" fontId="2" fillId="0" borderId="11" xfId="605" applyNumberFormat="1" applyFont="1" applyFill="1" applyBorder="1" applyAlignment="1">
      <alignment horizontal="center" vertical="top"/>
    </xf>
    <xf numFmtId="1" fontId="2" fillId="0" borderId="11" xfId="474" applyNumberFormat="1" applyFont="1" applyFill="1" applyBorder="1" applyAlignment="1">
      <alignment horizontal="center" vertical="top" wrapText="1"/>
      <protection/>
    </xf>
    <xf numFmtId="1" fontId="53" fillId="0" borderId="11" xfId="605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0" xfId="76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top" wrapText="1"/>
    </xf>
  </cellXfs>
  <cellStyles count="597">
    <cellStyle name="Normal" xfId="0"/>
    <cellStyle name="_Расчетная потребность на 01.01.08" xfId="15"/>
    <cellStyle name="_Расчетная потребность на 01.01.09" xfId="16"/>
    <cellStyle name="20% — акцент1" xfId="17"/>
    <cellStyle name="20% — акцент2" xfId="18"/>
    <cellStyle name="20% — акцент3" xfId="19"/>
    <cellStyle name="20% — акцент4" xfId="20"/>
    <cellStyle name="20% — акцент5" xfId="21"/>
    <cellStyle name="20% — акцент6" xfId="22"/>
    <cellStyle name="40% — акцент1" xfId="23"/>
    <cellStyle name="40% — акцент2" xfId="24"/>
    <cellStyle name="40% — акцент3" xfId="25"/>
    <cellStyle name="40% — акцент4" xfId="26"/>
    <cellStyle name="40% — акцент5" xfId="27"/>
    <cellStyle name="40% — акцент6" xfId="28"/>
    <cellStyle name="60% — акцент1" xfId="29"/>
    <cellStyle name="60% — акцент2" xfId="30"/>
    <cellStyle name="60% — акцент3" xfId="31"/>
    <cellStyle name="60% — акцент4" xfId="32"/>
    <cellStyle name="60% — акцент5" xfId="33"/>
    <cellStyle name="60% — акцент6" xfId="34"/>
    <cellStyle name="Normal_RM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Денежный 2 2" xfId="50"/>
    <cellStyle name="Денежный 2 2 2" xfId="51"/>
    <cellStyle name="Денежный 2 3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АНДАГАЧ тел3-33-96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1" xfId="63"/>
    <cellStyle name="Обычный 11 2" xfId="64"/>
    <cellStyle name="Обычный 11 3" xfId="65"/>
    <cellStyle name="Обычный 11 4" xfId="66"/>
    <cellStyle name="Обычный 11 5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2" xfId="77"/>
    <cellStyle name="Обычный 2 2 2" xfId="78"/>
    <cellStyle name="Обычный 2 2 3" xfId="79"/>
    <cellStyle name="Обычный 2 2 4" xfId="80"/>
    <cellStyle name="Обычный 2 2 5" xfId="81"/>
    <cellStyle name="Обычный 2 3" xfId="82"/>
    <cellStyle name="Обычный 2 4" xfId="83"/>
    <cellStyle name="Обычный 2 5" xfId="84"/>
    <cellStyle name="Обычный 2 6" xfId="85"/>
    <cellStyle name="Обычный 2 7" xfId="86"/>
    <cellStyle name="Обычный 20" xfId="87"/>
    <cellStyle name="Обычный 21" xfId="88"/>
    <cellStyle name="Обычный 22" xfId="89"/>
    <cellStyle name="Обычный 22 10" xfId="90"/>
    <cellStyle name="Обычный 22 11" xfId="91"/>
    <cellStyle name="Обычный 22 12" xfId="92"/>
    <cellStyle name="Обычный 22 13" xfId="93"/>
    <cellStyle name="Обычный 22 14" xfId="94"/>
    <cellStyle name="Обычный 22 15" xfId="95"/>
    <cellStyle name="Обычный 22 16" xfId="96"/>
    <cellStyle name="Обычный 22 17" xfId="97"/>
    <cellStyle name="Обычный 22 18" xfId="98"/>
    <cellStyle name="Обычный 22 19" xfId="99"/>
    <cellStyle name="Обычный 22 2" xfId="100"/>
    <cellStyle name="Обычный 22 20" xfId="101"/>
    <cellStyle name="Обычный 22 21" xfId="102"/>
    <cellStyle name="Обычный 22 22" xfId="103"/>
    <cellStyle name="Обычный 22 23" xfId="104"/>
    <cellStyle name="Обычный 22 24" xfId="105"/>
    <cellStyle name="Обычный 22 25" xfId="106"/>
    <cellStyle name="Обычный 22 26" xfId="107"/>
    <cellStyle name="Обычный 22 27" xfId="108"/>
    <cellStyle name="Обычный 22 28" xfId="109"/>
    <cellStyle name="Обычный 22 29" xfId="110"/>
    <cellStyle name="Обычный 22 3" xfId="111"/>
    <cellStyle name="Обычный 22 30" xfId="112"/>
    <cellStyle name="Обычный 22 31" xfId="113"/>
    <cellStyle name="Обычный 22 32" xfId="114"/>
    <cellStyle name="Обычный 22 33" xfId="115"/>
    <cellStyle name="Обычный 22 34" xfId="116"/>
    <cellStyle name="Обычный 22 35" xfId="117"/>
    <cellStyle name="Обычный 22 36" xfId="118"/>
    <cellStyle name="Обычный 22 37" xfId="119"/>
    <cellStyle name="Обычный 22 38" xfId="120"/>
    <cellStyle name="Обычный 22 39" xfId="121"/>
    <cellStyle name="Обычный 22 4" xfId="122"/>
    <cellStyle name="Обычный 22 40" xfId="123"/>
    <cellStyle name="Обычный 22 41" xfId="124"/>
    <cellStyle name="Обычный 22 42" xfId="125"/>
    <cellStyle name="Обычный 22 43" xfId="126"/>
    <cellStyle name="Обычный 22 44" xfId="127"/>
    <cellStyle name="Обычный 22 45" xfId="128"/>
    <cellStyle name="Обычный 22 46" xfId="129"/>
    <cellStyle name="Обычный 22 47" xfId="130"/>
    <cellStyle name="Обычный 22 5" xfId="131"/>
    <cellStyle name="Обычный 22 6" xfId="132"/>
    <cellStyle name="Обычный 22 7" xfId="133"/>
    <cellStyle name="Обычный 22 8" xfId="134"/>
    <cellStyle name="Обычный 22 9" xfId="135"/>
    <cellStyle name="Обычный 24" xfId="136"/>
    <cellStyle name="Обычный 24 10" xfId="137"/>
    <cellStyle name="Обычный 24 11" xfId="138"/>
    <cellStyle name="Обычный 24 12" xfId="139"/>
    <cellStyle name="Обычный 24 13" xfId="140"/>
    <cellStyle name="Обычный 24 2" xfId="141"/>
    <cellStyle name="Обычный 24 3" xfId="142"/>
    <cellStyle name="Обычный 24 4" xfId="143"/>
    <cellStyle name="Обычный 24 5" xfId="144"/>
    <cellStyle name="Обычный 24 6" xfId="145"/>
    <cellStyle name="Обычный 24 7" xfId="146"/>
    <cellStyle name="Обычный 24 8" xfId="147"/>
    <cellStyle name="Обычный 24 9" xfId="148"/>
    <cellStyle name="Обычный 26" xfId="149"/>
    <cellStyle name="Обычный 26 10" xfId="150"/>
    <cellStyle name="Обычный 26 11" xfId="151"/>
    <cellStyle name="Обычный 26 12" xfId="152"/>
    <cellStyle name="Обычный 26 13" xfId="153"/>
    <cellStyle name="Обычный 26 2" xfId="154"/>
    <cellStyle name="Обычный 26 3" xfId="155"/>
    <cellStyle name="Обычный 26 4" xfId="156"/>
    <cellStyle name="Обычный 26 5" xfId="157"/>
    <cellStyle name="Обычный 26 6" xfId="158"/>
    <cellStyle name="Обычный 26 7" xfId="159"/>
    <cellStyle name="Обычный 26 8" xfId="160"/>
    <cellStyle name="Обычный 26 9" xfId="161"/>
    <cellStyle name="Обычный 28" xfId="162"/>
    <cellStyle name="Обычный 28 10" xfId="163"/>
    <cellStyle name="Обычный 28 11" xfId="164"/>
    <cellStyle name="Обычный 28 12" xfId="165"/>
    <cellStyle name="Обычный 28 13" xfId="166"/>
    <cellStyle name="Обычный 28 2" xfId="167"/>
    <cellStyle name="Обычный 28 3" xfId="168"/>
    <cellStyle name="Обычный 28 4" xfId="169"/>
    <cellStyle name="Обычный 28 5" xfId="170"/>
    <cellStyle name="Обычный 28 6" xfId="171"/>
    <cellStyle name="Обычный 28 7" xfId="172"/>
    <cellStyle name="Обычный 28 8" xfId="173"/>
    <cellStyle name="Обычный 28 9" xfId="174"/>
    <cellStyle name="Обычный 3" xfId="175"/>
    <cellStyle name="Обычный 3 10" xfId="176"/>
    <cellStyle name="Обычный 3 11" xfId="177"/>
    <cellStyle name="Обычный 3 12" xfId="178"/>
    <cellStyle name="Обычный 3 13" xfId="179"/>
    <cellStyle name="Обычный 3 14" xfId="180"/>
    <cellStyle name="Обычный 3 15" xfId="181"/>
    <cellStyle name="Обычный 3 16" xfId="182"/>
    <cellStyle name="Обычный 3 17" xfId="183"/>
    <cellStyle name="Обычный 3 18" xfId="184"/>
    <cellStyle name="Обычный 3 19" xfId="185"/>
    <cellStyle name="Обычный 3 2" xfId="186"/>
    <cellStyle name="Обычный 3 2 10" xfId="187"/>
    <cellStyle name="Обычный 3 2 11" xfId="188"/>
    <cellStyle name="Обычный 3 2 12" xfId="189"/>
    <cellStyle name="Обычный 3 2 13" xfId="190"/>
    <cellStyle name="Обычный 3 2 14" xfId="191"/>
    <cellStyle name="Обычный 3 2 15" xfId="192"/>
    <cellStyle name="Обычный 3 2 16" xfId="193"/>
    <cellStyle name="Обычный 3 2 17" xfId="194"/>
    <cellStyle name="Обычный 3 2 18" xfId="195"/>
    <cellStyle name="Обычный 3 2 19" xfId="196"/>
    <cellStyle name="Обычный 3 2 2" xfId="197"/>
    <cellStyle name="Обычный 3 2 20" xfId="198"/>
    <cellStyle name="Обычный 3 2 21" xfId="199"/>
    <cellStyle name="Обычный 3 2 22" xfId="200"/>
    <cellStyle name="Обычный 3 2 23" xfId="201"/>
    <cellStyle name="Обычный 3 2 24" xfId="202"/>
    <cellStyle name="Обычный 3 2 25" xfId="203"/>
    <cellStyle name="Обычный 3 2 26" xfId="204"/>
    <cellStyle name="Обычный 3 2 27" xfId="205"/>
    <cellStyle name="Обычный 3 2 28" xfId="206"/>
    <cellStyle name="Обычный 3 2 29" xfId="207"/>
    <cellStyle name="Обычный 3 2 3" xfId="208"/>
    <cellStyle name="Обычный 3 2 30" xfId="209"/>
    <cellStyle name="Обычный 3 2 31" xfId="210"/>
    <cellStyle name="Обычный 3 2 32" xfId="211"/>
    <cellStyle name="Обычный 3 2 33" xfId="212"/>
    <cellStyle name="Обычный 3 2 34" xfId="213"/>
    <cellStyle name="Обычный 3 2 35" xfId="214"/>
    <cellStyle name="Обычный 3 2 36" xfId="215"/>
    <cellStyle name="Обычный 3 2 37" xfId="216"/>
    <cellStyle name="Обычный 3 2 38" xfId="217"/>
    <cellStyle name="Обычный 3 2 39" xfId="218"/>
    <cellStyle name="Обычный 3 2 4" xfId="219"/>
    <cellStyle name="Обычный 3 2 40" xfId="220"/>
    <cellStyle name="Обычный 3 2 41" xfId="221"/>
    <cellStyle name="Обычный 3 2 42" xfId="222"/>
    <cellStyle name="Обычный 3 2 43" xfId="223"/>
    <cellStyle name="Обычный 3 2 44" xfId="224"/>
    <cellStyle name="Обычный 3 2 45" xfId="225"/>
    <cellStyle name="Обычный 3 2 46" xfId="226"/>
    <cellStyle name="Обычный 3 2 47" xfId="227"/>
    <cellStyle name="Обычный 3 2 48" xfId="228"/>
    <cellStyle name="Обычный 3 2 5" xfId="229"/>
    <cellStyle name="Обычный 3 2 6" xfId="230"/>
    <cellStyle name="Обычный 3 2 7" xfId="231"/>
    <cellStyle name="Обычный 3 2 8" xfId="232"/>
    <cellStyle name="Обычный 3 2 9" xfId="233"/>
    <cellStyle name="Обычный 3 20" xfId="234"/>
    <cellStyle name="Обычный 3 21" xfId="235"/>
    <cellStyle name="Обычный 3 22" xfId="236"/>
    <cellStyle name="Обычный 3 23" xfId="237"/>
    <cellStyle name="Обычный 3 24" xfId="238"/>
    <cellStyle name="Обычный 3 25" xfId="239"/>
    <cellStyle name="Обычный 3 26" xfId="240"/>
    <cellStyle name="Обычный 3 27" xfId="241"/>
    <cellStyle name="Обычный 3 28" xfId="242"/>
    <cellStyle name="Обычный 3 29" xfId="243"/>
    <cellStyle name="Обычный 3 3" xfId="244"/>
    <cellStyle name="Обычный 3 30" xfId="245"/>
    <cellStyle name="Обычный 3 31" xfId="246"/>
    <cellStyle name="Обычный 3 32" xfId="247"/>
    <cellStyle name="Обычный 3 33" xfId="248"/>
    <cellStyle name="Обычный 3 34" xfId="249"/>
    <cellStyle name="Обычный 3 35" xfId="250"/>
    <cellStyle name="Обычный 3 36" xfId="251"/>
    <cellStyle name="Обычный 3 37" xfId="252"/>
    <cellStyle name="Обычный 3 38" xfId="253"/>
    <cellStyle name="Обычный 3 39" xfId="254"/>
    <cellStyle name="Обычный 3 4" xfId="255"/>
    <cellStyle name="Обычный 3 40" xfId="256"/>
    <cellStyle name="Обычный 3 41" xfId="257"/>
    <cellStyle name="Обычный 3 42" xfId="258"/>
    <cellStyle name="Обычный 3 43" xfId="259"/>
    <cellStyle name="Обычный 3 44" xfId="260"/>
    <cellStyle name="Обычный 3 45" xfId="261"/>
    <cellStyle name="Обычный 3 46" xfId="262"/>
    <cellStyle name="Обычный 3 47" xfId="263"/>
    <cellStyle name="Обычный 3 48" xfId="264"/>
    <cellStyle name="Обычный 3 49" xfId="265"/>
    <cellStyle name="Обычный 3 5" xfId="266"/>
    <cellStyle name="Обычный 3 50" xfId="267"/>
    <cellStyle name="Обычный 3 6" xfId="268"/>
    <cellStyle name="Обычный 3 7" xfId="269"/>
    <cellStyle name="Обычный 3 8" xfId="270"/>
    <cellStyle name="Обычный 3 9" xfId="271"/>
    <cellStyle name="Обычный 36" xfId="272"/>
    <cellStyle name="Обычный 36 10" xfId="273"/>
    <cellStyle name="Обычный 36 11" xfId="274"/>
    <cellStyle name="Обычный 36 12" xfId="275"/>
    <cellStyle name="Обычный 36 13" xfId="276"/>
    <cellStyle name="Обычный 36 2" xfId="277"/>
    <cellStyle name="Обычный 36 3" xfId="278"/>
    <cellStyle name="Обычный 36 4" xfId="279"/>
    <cellStyle name="Обычный 36 5" xfId="280"/>
    <cellStyle name="Обычный 36 6" xfId="281"/>
    <cellStyle name="Обычный 36 7" xfId="282"/>
    <cellStyle name="Обычный 36 8" xfId="283"/>
    <cellStyle name="Обычный 36 9" xfId="284"/>
    <cellStyle name="Обычный 38" xfId="285"/>
    <cellStyle name="Обычный 38 10" xfId="286"/>
    <cellStyle name="Обычный 38 11" xfId="287"/>
    <cellStyle name="Обычный 38 12" xfId="288"/>
    <cellStyle name="Обычный 38 13" xfId="289"/>
    <cellStyle name="Обычный 38 2" xfId="290"/>
    <cellStyle name="Обычный 38 3" xfId="291"/>
    <cellStyle name="Обычный 38 4" xfId="292"/>
    <cellStyle name="Обычный 38 5" xfId="293"/>
    <cellStyle name="Обычный 38 6" xfId="294"/>
    <cellStyle name="Обычный 38 7" xfId="295"/>
    <cellStyle name="Обычный 38 8" xfId="296"/>
    <cellStyle name="Обычный 38 9" xfId="297"/>
    <cellStyle name="Обычный 4" xfId="298"/>
    <cellStyle name="Обычный 4 10" xfId="299"/>
    <cellStyle name="Обычный 4 11" xfId="300"/>
    <cellStyle name="Обычный 4 12" xfId="301"/>
    <cellStyle name="Обычный 4 13" xfId="302"/>
    <cellStyle name="Обычный 4 14" xfId="303"/>
    <cellStyle name="Обычный 4 15" xfId="304"/>
    <cellStyle name="Обычный 4 16" xfId="305"/>
    <cellStyle name="Обычный 4 17" xfId="306"/>
    <cellStyle name="Обычный 4 18" xfId="307"/>
    <cellStyle name="Обычный 4 19" xfId="308"/>
    <cellStyle name="Обычный 4 2" xfId="309"/>
    <cellStyle name="Обычный 4 20" xfId="310"/>
    <cellStyle name="Обычный 4 21" xfId="311"/>
    <cellStyle name="Обычный 4 22" xfId="312"/>
    <cellStyle name="Обычный 4 23" xfId="313"/>
    <cellStyle name="Обычный 4 24" xfId="314"/>
    <cellStyle name="Обычный 4 25" xfId="315"/>
    <cellStyle name="Обычный 4 26" xfId="316"/>
    <cellStyle name="Обычный 4 27" xfId="317"/>
    <cellStyle name="Обычный 4 28" xfId="318"/>
    <cellStyle name="Обычный 4 29" xfId="319"/>
    <cellStyle name="Обычный 4 3" xfId="320"/>
    <cellStyle name="Обычный 4 30" xfId="321"/>
    <cellStyle name="Обычный 4 31" xfId="322"/>
    <cellStyle name="Обычный 4 32" xfId="323"/>
    <cellStyle name="Обычный 4 33" xfId="324"/>
    <cellStyle name="Обычный 4 34" xfId="325"/>
    <cellStyle name="Обычный 4 35" xfId="326"/>
    <cellStyle name="Обычный 4 36" xfId="327"/>
    <cellStyle name="Обычный 4 37" xfId="328"/>
    <cellStyle name="Обычный 4 38" xfId="329"/>
    <cellStyle name="Обычный 4 39" xfId="330"/>
    <cellStyle name="Обычный 4 4" xfId="331"/>
    <cellStyle name="Обычный 4 40" xfId="332"/>
    <cellStyle name="Обычный 4 41" xfId="333"/>
    <cellStyle name="Обычный 4 42" xfId="334"/>
    <cellStyle name="Обычный 4 5" xfId="335"/>
    <cellStyle name="Обычный 4 6" xfId="336"/>
    <cellStyle name="Обычный 4 7" xfId="337"/>
    <cellStyle name="Обычный 4 8" xfId="338"/>
    <cellStyle name="Обычный 4 9" xfId="339"/>
    <cellStyle name="Обычный 40" xfId="340"/>
    <cellStyle name="Обычный 40 10" xfId="341"/>
    <cellStyle name="Обычный 40 11" xfId="342"/>
    <cellStyle name="Обычный 40 12" xfId="343"/>
    <cellStyle name="Обычный 40 13" xfId="344"/>
    <cellStyle name="Обычный 40 2" xfId="345"/>
    <cellStyle name="Обычный 40 3" xfId="346"/>
    <cellStyle name="Обычный 40 4" xfId="347"/>
    <cellStyle name="Обычный 40 5" xfId="348"/>
    <cellStyle name="Обычный 40 6" xfId="349"/>
    <cellStyle name="Обычный 40 7" xfId="350"/>
    <cellStyle name="Обычный 40 8" xfId="351"/>
    <cellStyle name="Обычный 40 9" xfId="352"/>
    <cellStyle name="Обычный 42" xfId="353"/>
    <cellStyle name="Обычный 42 10" xfId="354"/>
    <cellStyle name="Обычный 42 11" xfId="355"/>
    <cellStyle name="Обычный 42 12" xfId="356"/>
    <cellStyle name="Обычный 42 13" xfId="357"/>
    <cellStyle name="Обычный 42 2" xfId="358"/>
    <cellStyle name="Обычный 42 3" xfId="359"/>
    <cellStyle name="Обычный 42 4" xfId="360"/>
    <cellStyle name="Обычный 42 5" xfId="361"/>
    <cellStyle name="Обычный 42 6" xfId="362"/>
    <cellStyle name="Обычный 42 7" xfId="363"/>
    <cellStyle name="Обычный 42 8" xfId="364"/>
    <cellStyle name="Обычный 42 9" xfId="365"/>
    <cellStyle name="Обычный 44" xfId="366"/>
    <cellStyle name="Обычный 44 10" xfId="367"/>
    <cellStyle name="Обычный 44 11" xfId="368"/>
    <cellStyle name="Обычный 44 12" xfId="369"/>
    <cellStyle name="Обычный 44 13" xfId="370"/>
    <cellStyle name="Обычный 44 2" xfId="371"/>
    <cellStyle name="Обычный 44 3" xfId="372"/>
    <cellStyle name="Обычный 44 4" xfId="373"/>
    <cellStyle name="Обычный 44 5" xfId="374"/>
    <cellStyle name="Обычный 44 6" xfId="375"/>
    <cellStyle name="Обычный 44 7" xfId="376"/>
    <cellStyle name="Обычный 44 8" xfId="377"/>
    <cellStyle name="Обычный 44 9" xfId="378"/>
    <cellStyle name="Обычный 5 10" xfId="379"/>
    <cellStyle name="Обычный 5 11" xfId="380"/>
    <cellStyle name="Обычный 5 12" xfId="381"/>
    <cellStyle name="Обычный 5 13" xfId="382"/>
    <cellStyle name="Обычный 5 14" xfId="383"/>
    <cellStyle name="Обычный 5 15" xfId="384"/>
    <cellStyle name="Обычный 5 16" xfId="385"/>
    <cellStyle name="Обычный 5 17" xfId="386"/>
    <cellStyle name="Обычный 5 18" xfId="387"/>
    <cellStyle name="Обычный 5 19" xfId="388"/>
    <cellStyle name="Обычный 5 2" xfId="389"/>
    <cellStyle name="Обычный 5 20" xfId="390"/>
    <cellStyle name="Обычный 5 21" xfId="391"/>
    <cellStyle name="Обычный 5 22" xfId="392"/>
    <cellStyle name="Обычный 5 3" xfId="393"/>
    <cellStyle name="Обычный 5 4" xfId="394"/>
    <cellStyle name="Обычный 5 5" xfId="395"/>
    <cellStyle name="Обычный 5 6" xfId="396"/>
    <cellStyle name="Обычный 5 7" xfId="397"/>
    <cellStyle name="Обычный 5 8" xfId="398"/>
    <cellStyle name="Обычный 5 9" xfId="399"/>
    <cellStyle name="Обычный 51" xfId="400"/>
    <cellStyle name="Обычный 51 10" xfId="401"/>
    <cellStyle name="Обычный 51 11" xfId="402"/>
    <cellStyle name="Обычный 51 12" xfId="403"/>
    <cellStyle name="Обычный 51 13" xfId="404"/>
    <cellStyle name="Обычный 51 2" xfId="405"/>
    <cellStyle name="Обычный 51 3" xfId="406"/>
    <cellStyle name="Обычный 51 4" xfId="407"/>
    <cellStyle name="Обычный 51 5" xfId="408"/>
    <cellStyle name="Обычный 51 6" xfId="409"/>
    <cellStyle name="Обычный 51 7" xfId="410"/>
    <cellStyle name="Обычный 51 8" xfId="411"/>
    <cellStyle name="Обычный 51 9" xfId="412"/>
    <cellStyle name="Обычный 53" xfId="413"/>
    <cellStyle name="Обычный 53 10" xfId="414"/>
    <cellStyle name="Обычный 53 11" xfId="415"/>
    <cellStyle name="Обычный 53 12" xfId="416"/>
    <cellStyle name="Обычный 53 13" xfId="417"/>
    <cellStyle name="Обычный 53 2" xfId="418"/>
    <cellStyle name="Обычный 53 3" xfId="419"/>
    <cellStyle name="Обычный 53 4" xfId="420"/>
    <cellStyle name="Обычный 53 5" xfId="421"/>
    <cellStyle name="Обычный 53 6" xfId="422"/>
    <cellStyle name="Обычный 53 7" xfId="423"/>
    <cellStyle name="Обычный 53 8" xfId="424"/>
    <cellStyle name="Обычный 53 9" xfId="425"/>
    <cellStyle name="Обычный 55" xfId="426"/>
    <cellStyle name="Обычный 55 10" xfId="427"/>
    <cellStyle name="Обычный 55 11" xfId="428"/>
    <cellStyle name="Обычный 55 12" xfId="429"/>
    <cellStyle name="Обычный 55 13" xfId="430"/>
    <cellStyle name="Обычный 55 2" xfId="431"/>
    <cellStyle name="Обычный 55 3" xfId="432"/>
    <cellStyle name="Обычный 55 4" xfId="433"/>
    <cellStyle name="Обычный 55 5" xfId="434"/>
    <cellStyle name="Обычный 55 6" xfId="435"/>
    <cellStyle name="Обычный 55 7" xfId="436"/>
    <cellStyle name="Обычный 55 8" xfId="437"/>
    <cellStyle name="Обычный 55 9" xfId="438"/>
    <cellStyle name="Обычный 6" xfId="439"/>
    <cellStyle name="Обычный 6 10" xfId="440"/>
    <cellStyle name="Обычный 6 11" xfId="441"/>
    <cellStyle name="Обычный 6 12" xfId="442"/>
    <cellStyle name="Обычный 6 13" xfId="443"/>
    <cellStyle name="Обычный 6 14" xfId="444"/>
    <cellStyle name="Обычный 6 15" xfId="445"/>
    <cellStyle name="Обычный 6 16" xfId="446"/>
    <cellStyle name="Обычный 6 17" xfId="447"/>
    <cellStyle name="Обычный 6 18" xfId="448"/>
    <cellStyle name="Обычный 6 19" xfId="449"/>
    <cellStyle name="Обычный 6 2" xfId="450"/>
    <cellStyle name="Обычный 6 20" xfId="451"/>
    <cellStyle name="Обычный 6 21" xfId="452"/>
    <cellStyle name="Обычный 6 22" xfId="453"/>
    <cellStyle name="Обычный 6 23" xfId="454"/>
    <cellStyle name="Обычный 6 24" xfId="455"/>
    <cellStyle name="Обычный 6 25" xfId="456"/>
    <cellStyle name="Обычный 6 26" xfId="457"/>
    <cellStyle name="Обычный 6 27" xfId="458"/>
    <cellStyle name="Обычный 6 28" xfId="459"/>
    <cellStyle name="Обычный 6 29" xfId="460"/>
    <cellStyle name="Обычный 6 3" xfId="461"/>
    <cellStyle name="Обычный 6 30" xfId="462"/>
    <cellStyle name="Обычный 6 31" xfId="463"/>
    <cellStyle name="Обычный 6 32" xfId="464"/>
    <cellStyle name="Обычный 6 33" xfId="465"/>
    <cellStyle name="Обычный 6 34" xfId="466"/>
    <cellStyle name="Обычный 6 4" xfId="467"/>
    <cellStyle name="Обычный 6 5" xfId="468"/>
    <cellStyle name="Обычный 6 6" xfId="469"/>
    <cellStyle name="Обычный 6 7" xfId="470"/>
    <cellStyle name="Обычный 6 8" xfId="471"/>
    <cellStyle name="Обычный 6 9" xfId="472"/>
    <cellStyle name="Обычный 61" xfId="473"/>
    <cellStyle name="Обычный 63" xfId="474"/>
    <cellStyle name="Обычный 65" xfId="475"/>
    <cellStyle name="Обычный 7 10" xfId="476"/>
    <cellStyle name="Обычный 7 11" xfId="477"/>
    <cellStyle name="Обычный 7 12" xfId="478"/>
    <cellStyle name="Обычный 7 13" xfId="479"/>
    <cellStyle name="Обычный 7 14" xfId="480"/>
    <cellStyle name="Обычный 7 15" xfId="481"/>
    <cellStyle name="Обычный 7 16" xfId="482"/>
    <cellStyle name="Обычный 7 17" xfId="483"/>
    <cellStyle name="Обычный 7 18" xfId="484"/>
    <cellStyle name="Обычный 7 19" xfId="485"/>
    <cellStyle name="Обычный 7 2" xfId="486"/>
    <cellStyle name="Обычный 7 20" xfId="487"/>
    <cellStyle name="Обычный 7 21" xfId="488"/>
    <cellStyle name="Обычный 7 22" xfId="489"/>
    <cellStyle name="Обычный 7 3" xfId="490"/>
    <cellStyle name="Обычный 7 4" xfId="491"/>
    <cellStyle name="Обычный 7 5" xfId="492"/>
    <cellStyle name="Обычный 7 6" xfId="493"/>
    <cellStyle name="Обычный 7 7" xfId="494"/>
    <cellStyle name="Обычный 7 8" xfId="495"/>
    <cellStyle name="Обычный 7 9" xfId="496"/>
    <cellStyle name="Обычный 8" xfId="497"/>
    <cellStyle name="Обычный 8 10" xfId="498"/>
    <cellStyle name="Обычный 8 11" xfId="499"/>
    <cellStyle name="Обычный 8 12" xfId="500"/>
    <cellStyle name="Обычный 8 13" xfId="501"/>
    <cellStyle name="Обычный 8 14" xfId="502"/>
    <cellStyle name="Обычный 8 15" xfId="503"/>
    <cellStyle name="Обычный 8 16" xfId="504"/>
    <cellStyle name="Обычный 8 17" xfId="505"/>
    <cellStyle name="Обычный 8 18" xfId="506"/>
    <cellStyle name="Обычный 8 19" xfId="507"/>
    <cellStyle name="Обычный 8 2" xfId="508"/>
    <cellStyle name="Обычный 8 20" xfId="509"/>
    <cellStyle name="Обычный 8 21" xfId="510"/>
    <cellStyle name="Обычный 8 22" xfId="511"/>
    <cellStyle name="Обычный 8 23" xfId="512"/>
    <cellStyle name="Обычный 8 24" xfId="513"/>
    <cellStyle name="Обычный 8 25" xfId="514"/>
    <cellStyle name="Обычный 8 26" xfId="515"/>
    <cellStyle name="Обычный 8 27" xfId="516"/>
    <cellStyle name="Обычный 8 28" xfId="517"/>
    <cellStyle name="Обычный 8 29" xfId="518"/>
    <cellStyle name="Обычный 8 3" xfId="519"/>
    <cellStyle name="Обычный 8 30" xfId="520"/>
    <cellStyle name="Обычный 8 31" xfId="521"/>
    <cellStyle name="Обычный 8 32" xfId="522"/>
    <cellStyle name="Обычный 8 33" xfId="523"/>
    <cellStyle name="Обычный 8 34" xfId="524"/>
    <cellStyle name="Обычный 8 4" xfId="525"/>
    <cellStyle name="Обычный 8 5" xfId="526"/>
    <cellStyle name="Обычный 8 6" xfId="527"/>
    <cellStyle name="Обычный 8 7" xfId="528"/>
    <cellStyle name="Обычный 8 8" xfId="529"/>
    <cellStyle name="Обычный 8 9" xfId="530"/>
    <cellStyle name="Обычный 9" xfId="531"/>
    <cellStyle name="Обычный_17" xfId="532"/>
    <cellStyle name="Обычный_20" xfId="533"/>
    <cellStyle name="Обычный_Лист1" xfId="534"/>
    <cellStyle name="Обычный_Лист1 2 2" xfId="535"/>
    <cellStyle name="Обычный_Лист2" xfId="536"/>
    <cellStyle name="Обычный_Лист3" xfId="537"/>
    <cellStyle name="Обычный_Продукты фарм_21.1_Препараты фарм_21.2" xfId="538"/>
    <cellStyle name="Followed Hyperlink" xfId="539"/>
    <cellStyle name="Плохой" xfId="540"/>
    <cellStyle name="Пояснение" xfId="541"/>
    <cellStyle name="Примечание" xfId="542"/>
    <cellStyle name="Percent" xfId="543"/>
    <cellStyle name="Связанная ячейка" xfId="544"/>
    <cellStyle name="Стиль 1" xfId="545"/>
    <cellStyle name="Стиль 1 2" xfId="546"/>
    <cellStyle name="Текст предупреждения" xfId="547"/>
    <cellStyle name="Comma" xfId="548"/>
    <cellStyle name="Comma [0]" xfId="549"/>
    <cellStyle name="Финансовый 10" xfId="550"/>
    <cellStyle name="Финансовый 10 10" xfId="551"/>
    <cellStyle name="Финансовый 10 10 2" xfId="552"/>
    <cellStyle name="Финансовый 10 10 2 2" xfId="553"/>
    <cellStyle name="Финансовый 10 10 3" xfId="554"/>
    <cellStyle name="Финансовый 10 11" xfId="555"/>
    <cellStyle name="Финансовый 10 11 2" xfId="556"/>
    <cellStyle name="Финансовый 10 11 2 2" xfId="557"/>
    <cellStyle name="Финансовый 10 11 3" xfId="558"/>
    <cellStyle name="Финансовый 10 12" xfId="559"/>
    <cellStyle name="Финансовый 10 12 2" xfId="560"/>
    <cellStyle name="Финансовый 10 12 2 2" xfId="561"/>
    <cellStyle name="Финансовый 10 12 3" xfId="562"/>
    <cellStyle name="Финансовый 10 13" xfId="563"/>
    <cellStyle name="Финансовый 10 13 2" xfId="564"/>
    <cellStyle name="Финансовый 10 13 2 2" xfId="565"/>
    <cellStyle name="Финансовый 10 13 3" xfId="566"/>
    <cellStyle name="Финансовый 10 14" xfId="567"/>
    <cellStyle name="Финансовый 10 14 2" xfId="568"/>
    <cellStyle name="Финансовый 10 15" xfId="569"/>
    <cellStyle name="Финансовый 10 2" xfId="570"/>
    <cellStyle name="Финансовый 10 2 2" xfId="571"/>
    <cellStyle name="Финансовый 10 2 2 2" xfId="572"/>
    <cellStyle name="Финансовый 10 2 3" xfId="573"/>
    <cellStyle name="Финансовый 10 3" xfId="574"/>
    <cellStyle name="Финансовый 10 3 2" xfId="575"/>
    <cellStyle name="Финансовый 10 3 2 2" xfId="576"/>
    <cellStyle name="Финансовый 10 3 3" xfId="577"/>
    <cellStyle name="Финансовый 10 4" xfId="578"/>
    <cellStyle name="Финансовый 10 4 2" xfId="579"/>
    <cellStyle name="Финансовый 10 4 2 2" xfId="580"/>
    <cellStyle name="Финансовый 10 4 3" xfId="581"/>
    <cellStyle name="Финансовый 10 5" xfId="582"/>
    <cellStyle name="Финансовый 10 5 2" xfId="583"/>
    <cellStyle name="Финансовый 10 5 2 2" xfId="584"/>
    <cellStyle name="Финансовый 10 5 3" xfId="585"/>
    <cellStyle name="Финансовый 10 6" xfId="586"/>
    <cellStyle name="Финансовый 10 6 2" xfId="587"/>
    <cellStyle name="Финансовый 10 6 2 2" xfId="588"/>
    <cellStyle name="Финансовый 10 6 3" xfId="589"/>
    <cellStyle name="Финансовый 10 7" xfId="590"/>
    <cellStyle name="Финансовый 10 7 2" xfId="591"/>
    <cellStyle name="Финансовый 10 7 2 2" xfId="592"/>
    <cellStyle name="Финансовый 10 7 3" xfId="593"/>
    <cellStyle name="Финансовый 10 8" xfId="594"/>
    <cellStyle name="Финансовый 10 8 2" xfId="595"/>
    <cellStyle name="Финансовый 10 8 2 2" xfId="596"/>
    <cellStyle name="Финансовый 10 8 3" xfId="597"/>
    <cellStyle name="Финансовый 10 9" xfId="598"/>
    <cellStyle name="Финансовый 10 9 2" xfId="599"/>
    <cellStyle name="Финансовый 10 9 2 2" xfId="600"/>
    <cellStyle name="Финансовый 10 9 3" xfId="601"/>
    <cellStyle name="Финансовый 2" xfId="602"/>
    <cellStyle name="Финансовый 2 2" xfId="603"/>
    <cellStyle name="Финансовый 2 3" xfId="604"/>
    <cellStyle name="Финансовый 2 3 2" xfId="605"/>
    <cellStyle name="Финансовый 2 4" xfId="606"/>
    <cellStyle name="Финансовый 3" xfId="607"/>
    <cellStyle name="Финансовый 4" xfId="608"/>
    <cellStyle name="Финансовый 5" xfId="609"/>
    <cellStyle name="Хороший" xfId="6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ropt.ru/images/nomen/m1661b.jpg" TargetMode="External" /><Relationship Id="rId2" Type="http://schemas.openxmlformats.org/officeDocument/2006/relationships/hyperlink" Target="http://www.viropt.ru/images/nomen/m1661b.jpg" TargetMode="External" /><Relationship Id="rId3" Type="http://schemas.openxmlformats.org/officeDocument/2006/relationships/hyperlink" Target="http://www.viropt.ru/images/nomen/m1661b.jpg" TargetMode="External" /><Relationship Id="rId4" Type="http://schemas.openxmlformats.org/officeDocument/2006/relationships/hyperlink" Target="http://www.viropt.ru/images/nomen/m1661b.jpg" TargetMode="External" /><Relationship Id="rId5" Type="http://schemas.openxmlformats.org/officeDocument/2006/relationships/hyperlink" Target="http://www.viropt.ru/images/nomen/m1661b.jpg" TargetMode="External" /><Relationship Id="rId6" Type="http://schemas.openxmlformats.org/officeDocument/2006/relationships/hyperlink" Target="http://www.viropt.ru/images/nomen/m1661b.jpg" TargetMode="External" /><Relationship Id="rId7" Type="http://schemas.openxmlformats.org/officeDocument/2006/relationships/hyperlink" Target="http://www.viropt.ru/images/nomen/m1661b.jpg" TargetMode="External" /><Relationship Id="rId8" Type="http://schemas.openxmlformats.org/officeDocument/2006/relationships/hyperlink" Target="http://www.viropt.ru/images/nomen/m1661b.jpg" TargetMode="External" /><Relationship Id="rId9" Type="http://schemas.openxmlformats.org/officeDocument/2006/relationships/hyperlink" Target="http://www.viropt.ru/images/nomen/m1661b.jpg" TargetMode="External" /><Relationship Id="rId10" Type="http://schemas.openxmlformats.org/officeDocument/2006/relationships/hyperlink" Target="http://www.viropt.ru/images/nomen/m1661b.jpg" TargetMode="External" /><Relationship Id="rId11" Type="http://schemas.openxmlformats.org/officeDocument/2006/relationships/hyperlink" Target="http://www.viropt.ru/images/nomen/m1661b.jpg" TargetMode="External" /><Relationship Id="rId12" Type="http://schemas.openxmlformats.org/officeDocument/2006/relationships/hyperlink" Target="http://www.viropt.ru/images/nomen/m1661b.jpg" TargetMode="External" /><Relationship Id="rId13" Type="http://schemas.openxmlformats.org/officeDocument/2006/relationships/hyperlink" Target="http://www.viropt.ru/images/nomen/m1661b.jpg" TargetMode="External" /><Relationship Id="rId14" Type="http://schemas.openxmlformats.org/officeDocument/2006/relationships/hyperlink" Target="http://www.viropt.ru/images/nomen/m1661b.jpg" TargetMode="External" /><Relationship Id="rId15" Type="http://schemas.openxmlformats.org/officeDocument/2006/relationships/hyperlink" Target="http://www.viropt.ru/images/nomen/m1661b.jpg" TargetMode="External" /><Relationship Id="rId16" Type="http://schemas.openxmlformats.org/officeDocument/2006/relationships/hyperlink" Target="http://www.viropt.ru/images/nomen/m1661b.jpg" TargetMode="External" /><Relationship Id="rId17" Type="http://schemas.openxmlformats.org/officeDocument/2006/relationships/hyperlink" Target="http://www.viropt.ru/images/nomen/m1661b.jpg" TargetMode="External" /><Relationship Id="rId18" Type="http://schemas.openxmlformats.org/officeDocument/2006/relationships/hyperlink" Target="http://www.viropt.ru/images/nomen/m1661b.jpg" TargetMode="External" /><Relationship Id="rId19" Type="http://schemas.openxmlformats.org/officeDocument/2006/relationships/hyperlink" Target="http://www.viropt.ru/images/nomen/m1661b.jpg" TargetMode="External" /><Relationship Id="rId20" Type="http://schemas.openxmlformats.org/officeDocument/2006/relationships/hyperlink" Target="http://www.viropt.ru/images/nomen/m1661b.jpg" TargetMode="External" /><Relationship Id="rId21" Type="http://schemas.openxmlformats.org/officeDocument/2006/relationships/hyperlink" Target="http://www.viropt.ru/images/nomen/m1661b.jpg" TargetMode="External" /><Relationship Id="rId22" Type="http://schemas.openxmlformats.org/officeDocument/2006/relationships/hyperlink" Target="http://www.viropt.ru/images/nomen/m1661b.jpg" TargetMode="External" /><Relationship Id="rId23" Type="http://schemas.openxmlformats.org/officeDocument/2006/relationships/hyperlink" Target="http://www.viropt.ru/images/nomen/m1661b.jpg" TargetMode="External" /><Relationship Id="rId24" Type="http://schemas.openxmlformats.org/officeDocument/2006/relationships/hyperlink" Target="http://www.viropt.ru/images/nomen/m1661b.jpg" TargetMode="External" /><Relationship Id="rId25" Type="http://schemas.openxmlformats.org/officeDocument/2006/relationships/hyperlink" Target="http://www.viropt.ru/images/nomen/m1661b.jpg" TargetMode="External" /><Relationship Id="rId26" Type="http://schemas.openxmlformats.org/officeDocument/2006/relationships/hyperlink" Target="http://www.viropt.ru/images/nomen/m1661b.jpg" TargetMode="External" /><Relationship Id="rId27" Type="http://schemas.openxmlformats.org/officeDocument/2006/relationships/hyperlink" Target="http://www.viropt.ru/images/nomen/m1661b.jpg" TargetMode="External" /><Relationship Id="rId28" Type="http://schemas.openxmlformats.org/officeDocument/2006/relationships/hyperlink" Target="http://www.viropt.ru/images/nomen/m1661b.jpg" TargetMode="External" /><Relationship Id="rId29" Type="http://schemas.openxmlformats.org/officeDocument/2006/relationships/hyperlink" Target="http://www.viropt.ru/images/nomen/m1661b.jpg" TargetMode="External" /><Relationship Id="rId30" Type="http://schemas.openxmlformats.org/officeDocument/2006/relationships/hyperlink" Target="http://www.viropt.ru/images/nomen/m1661b.jpg" TargetMode="External" /><Relationship Id="rId31" Type="http://schemas.openxmlformats.org/officeDocument/2006/relationships/hyperlink" Target="http://www.viropt.ru/images/nomen/m1661b.jpg" TargetMode="External" /><Relationship Id="rId32" Type="http://schemas.openxmlformats.org/officeDocument/2006/relationships/hyperlink" Target="http://www.viropt.ru/images/nomen/m1661b.jpg" TargetMode="External" /><Relationship Id="rId33" Type="http://schemas.openxmlformats.org/officeDocument/2006/relationships/hyperlink" Target="http://www.viropt.ru/images/nomen/m1661b.jpg" TargetMode="External" /><Relationship Id="rId34" Type="http://schemas.openxmlformats.org/officeDocument/2006/relationships/hyperlink" Target="http://www.viropt.ru/images/nomen/m1661b.jpg" TargetMode="External" /><Relationship Id="rId35" Type="http://schemas.openxmlformats.org/officeDocument/2006/relationships/hyperlink" Target="http://www.viropt.ru/images/nomen/m1661b.jpg" TargetMode="External" /><Relationship Id="rId36" Type="http://schemas.openxmlformats.org/officeDocument/2006/relationships/hyperlink" Target="http://www.viropt.ru/images/nomen/m1661b.jpg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030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6.00390625" style="8" customWidth="1"/>
    <col min="2" max="2" width="8.28125" style="8" customWidth="1"/>
    <col min="3" max="3" width="10.140625" style="8" customWidth="1"/>
    <col min="4" max="4" width="9.57421875" style="8" customWidth="1"/>
    <col min="5" max="5" width="11.57421875" style="8" customWidth="1"/>
    <col min="6" max="6" width="12.421875" style="8" customWidth="1"/>
    <col min="7" max="7" width="14.00390625" style="8" customWidth="1"/>
    <col min="8" max="8" width="14.57421875" style="8" customWidth="1"/>
    <col min="9" max="9" width="12.28125" style="8" customWidth="1"/>
    <col min="10" max="10" width="9.140625" style="8" customWidth="1"/>
    <col min="11" max="11" width="8.28125" style="8" customWidth="1"/>
    <col min="12" max="12" width="7.00390625" style="8" customWidth="1"/>
    <col min="13" max="13" width="10.28125" style="8" customWidth="1"/>
    <col min="14" max="14" width="7.7109375" style="8" customWidth="1"/>
    <col min="15" max="15" width="6.421875" style="8" customWidth="1"/>
    <col min="16" max="16" width="8.00390625" style="8" customWidth="1"/>
    <col min="17" max="17" width="6.140625" style="8" customWidth="1"/>
    <col min="18" max="18" width="9.8515625" style="8" customWidth="1"/>
    <col min="19" max="19" width="10.8515625" style="8" customWidth="1"/>
    <col min="20" max="20" width="15.421875" style="8" customWidth="1"/>
    <col min="21" max="21" width="6.7109375" style="8" customWidth="1"/>
    <col min="22" max="22" width="8.57421875" style="8" customWidth="1"/>
    <col min="23" max="23" width="12.00390625" style="8" customWidth="1"/>
    <col min="24" max="24" width="15.7109375" style="45" customWidth="1"/>
    <col min="25" max="25" width="13.7109375" style="8" customWidth="1"/>
    <col min="26" max="26" width="7.421875" style="8" customWidth="1"/>
    <col min="27" max="27" width="7.28125" style="8" customWidth="1"/>
    <col min="28" max="28" width="6.7109375" style="8" customWidth="1"/>
    <col min="29" max="29" width="9.140625" style="111" customWidth="1"/>
    <col min="30" max="16384" width="9.140625" style="8" customWidth="1"/>
  </cols>
  <sheetData>
    <row r="2" spans="24:26" ht="14.25" customHeight="1">
      <c r="X2" s="163"/>
      <c r="Y2" s="189" t="s">
        <v>2654</v>
      </c>
      <c r="Z2" s="189"/>
    </row>
    <row r="3" spans="24:28" ht="15.75" customHeight="1">
      <c r="X3" s="163"/>
      <c r="Y3" s="189" t="s">
        <v>2652</v>
      </c>
      <c r="Z3" s="189"/>
      <c r="AA3" s="189"/>
      <c r="AB3" s="189"/>
    </row>
    <row r="4" spans="1:28" ht="15.75" customHeigh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1"/>
      <c r="M4" s="190"/>
      <c r="N4" s="190"/>
      <c r="O4" s="190"/>
      <c r="P4" s="190"/>
      <c r="Q4" s="190"/>
      <c r="R4" s="190"/>
      <c r="S4" s="191"/>
      <c r="T4" s="190"/>
      <c r="U4" s="190"/>
      <c r="V4" s="190"/>
      <c r="W4" s="190"/>
      <c r="X4" s="190"/>
      <c r="Y4" s="185" t="s">
        <v>2653</v>
      </c>
      <c r="Z4" s="185"/>
      <c r="AA4" s="185"/>
      <c r="AB4" s="185"/>
    </row>
    <row r="5" spans="1:28" ht="15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121"/>
      <c r="M5" s="28"/>
      <c r="N5" s="28"/>
      <c r="O5" s="28"/>
      <c r="P5" s="28"/>
      <c r="Q5" s="28"/>
      <c r="R5" s="28"/>
      <c r="S5" s="121"/>
      <c r="T5" s="28"/>
      <c r="U5" s="28"/>
      <c r="V5" s="28"/>
      <c r="W5" s="28"/>
      <c r="X5" s="164"/>
      <c r="Y5" s="192" t="s">
        <v>2705</v>
      </c>
      <c r="Z5" s="192"/>
      <c r="AA5" s="192"/>
      <c r="AB5" s="192"/>
    </row>
    <row r="6" spans="25:28" ht="15.75" customHeight="1">
      <c r="Y6" s="192"/>
      <c r="Z6" s="192"/>
      <c r="AA6" s="192"/>
      <c r="AB6" s="192"/>
    </row>
    <row r="7" spans="25:28" ht="15.75" customHeight="1">
      <c r="Y7" s="185" t="s">
        <v>2655</v>
      </c>
      <c r="Z7" s="185"/>
      <c r="AA7" s="185"/>
      <c r="AB7" s="185"/>
    </row>
    <row r="8" spans="25:28" ht="15.75" customHeight="1">
      <c r="Y8" s="192" t="s">
        <v>2706</v>
      </c>
      <c r="Z8" s="192"/>
      <c r="AA8" s="192"/>
      <c r="AB8" s="192"/>
    </row>
    <row r="9" spans="25:28" ht="15.75" customHeight="1">
      <c r="Y9" s="185" t="s">
        <v>2696</v>
      </c>
      <c r="Z9" s="185"/>
      <c r="AA9" s="185"/>
      <c r="AB9" s="185"/>
    </row>
    <row r="10" spans="23:28" ht="15.75" customHeight="1">
      <c r="W10" s="45"/>
      <c r="Y10" s="185" t="s">
        <v>2863</v>
      </c>
      <c r="Z10" s="185"/>
      <c r="AA10" s="185"/>
      <c r="AB10" s="185"/>
    </row>
    <row r="11" spans="23:28" ht="15.75" customHeight="1">
      <c r="W11" s="45"/>
      <c r="Y11" s="185" t="s">
        <v>2885</v>
      </c>
      <c r="Z11" s="185"/>
      <c r="AA11" s="185"/>
      <c r="AB11" s="185"/>
    </row>
    <row r="12" spans="23:28" ht="15.75" customHeight="1">
      <c r="W12" s="45"/>
      <c r="Y12" s="185" t="s">
        <v>2952</v>
      </c>
      <c r="Z12" s="185"/>
      <c r="AA12" s="185"/>
      <c r="AB12" s="185"/>
    </row>
    <row r="13" spans="23:28" ht="15.75" customHeight="1">
      <c r="W13" s="45"/>
      <c r="Y13" s="185" t="s">
        <v>3056</v>
      </c>
      <c r="Z13" s="185"/>
      <c r="AA13" s="185"/>
      <c r="AB13" s="185"/>
    </row>
    <row r="14" spans="23:28" ht="15.75" customHeight="1">
      <c r="W14" s="45"/>
      <c r="Y14" s="133"/>
      <c r="Z14" s="133"/>
      <c r="AA14" s="133"/>
      <c r="AB14" s="133"/>
    </row>
    <row r="15" spans="1:28" ht="15.75" customHeight="1">
      <c r="A15" s="184" t="s">
        <v>2656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</row>
    <row r="16" spans="25:28" ht="15.75" customHeight="1">
      <c r="Y16" s="133"/>
      <c r="Z16" s="133"/>
      <c r="AA16" s="133"/>
      <c r="AB16" s="134"/>
    </row>
    <row r="17" spans="1:29" s="6" customFormat="1" ht="175.5" customHeight="1">
      <c r="A17" s="1" t="s">
        <v>463</v>
      </c>
      <c r="B17" s="1" t="s">
        <v>464</v>
      </c>
      <c r="C17" s="1" t="s">
        <v>465</v>
      </c>
      <c r="D17" s="1" t="s">
        <v>466</v>
      </c>
      <c r="E17" s="1" t="s">
        <v>468</v>
      </c>
      <c r="F17" s="1" t="s">
        <v>467</v>
      </c>
      <c r="G17" s="1" t="s">
        <v>470</v>
      </c>
      <c r="H17" s="1" t="s">
        <v>469</v>
      </c>
      <c r="I17" s="1" t="s">
        <v>471</v>
      </c>
      <c r="J17" s="1" t="s">
        <v>1991</v>
      </c>
      <c r="K17" s="1" t="s">
        <v>472</v>
      </c>
      <c r="L17" s="1" t="s">
        <v>473</v>
      </c>
      <c r="M17" s="1" t="s">
        <v>474</v>
      </c>
      <c r="N17" s="1" t="s">
        <v>475</v>
      </c>
      <c r="O17" s="1" t="s">
        <v>476</v>
      </c>
      <c r="P17" s="1" t="s">
        <v>477</v>
      </c>
      <c r="Q17" s="1" t="s">
        <v>478</v>
      </c>
      <c r="R17" s="1" t="s">
        <v>479</v>
      </c>
      <c r="S17" s="1" t="s">
        <v>480</v>
      </c>
      <c r="T17" s="1" t="s">
        <v>481</v>
      </c>
      <c r="U17" s="1" t="s">
        <v>482</v>
      </c>
      <c r="V17" s="1" t="s">
        <v>483</v>
      </c>
      <c r="W17" s="1" t="s">
        <v>484</v>
      </c>
      <c r="X17" s="165" t="s">
        <v>485</v>
      </c>
      <c r="Y17" s="1" t="s">
        <v>486</v>
      </c>
      <c r="Z17" s="1" t="s">
        <v>487</v>
      </c>
      <c r="AA17" s="40" t="s">
        <v>488</v>
      </c>
      <c r="AB17" s="30" t="s">
        <v>489</v>
      </c>
      <c r="AC17" s="131"/>
    </row>
    <row r="18" spans="1:29" s="6" customFormat="1" ht="21" customHeight="1">
      <c r="A18" s="1">
        <v>1</v>
      </c>
      <c r="B18" s="1">
        <v>2</v>
      </c>
      <c r="C18" s="1">
        <v>2</v>
      </c>
      <c r="D18" s="1">
        <v>3</v>
      </c>
      <c r="E18" s="1">
        <v>4</v>
      </c>
      <c r="F18" s="1" t="s">
        <v>10</v>
      </c>
      <c r="G18" s="1">
        <v>5</v>
      </c>
      <c r="H18" s="1" t="s">
        <v>11</v>
      </c>
      <c r="I18" s="1">
        <v>6</v>
      </c>
      <c r="J18" s="1" t="s">
        <v>1992</v>
      </c>
      <c r="K18" s="1">
        <v>7</v>
      </c>
      <c r="L18" s="1">
        <v>8</v>
      </c>
      <c r="M18" s="2" t="s">
        <v>490</v>
      </c>
      <c r="N18" s="1">
        <v>10</v>
      </c>
      <c r="O18" s="7">
        <v>11</v>
      </c>
      <c r="P18" s="1">
        <v>12</v>
      </c>
      <c r="Q18" s="1">
        <v>13</v>
      </c>
      <c r="R18" s="1">
        <v>14</v>
      </c>
      <c r="S18" s="1">
        <v>15</v>
      </c>
      <c r="T18" s="2">
        <v>16</v>
      </c>
      <c r="U18" s="1">
        <v>17</v>
      </c>
      <c r="V18" s="1">
        <v>18</v>
      </c>
      <c r="W18" s="1">
        <v>19</v>
      </c>
      <c r="X18" s="165">
        <v>20</v>
      </c>
      <c r="Y18" s="7">
        <v>21</v>
      </c>
      <c r="Z18" s="1">
        <v>22</v>
      </c>
      <c r="AA18" s="40">
        <v>23</v>
      </c>
      <c r="AB18" s="30">
        <v>24</v>
      </c>
      <c r="AC18" s="131"/>
    </row>
    <row r="19" spans="1:29" ht="95.25" customHeight="1">
      <c r="A19" s="3" t="s">
        <v>492</v>
      </c>
      <c r="B19" s="4" t="s">
        <v>493</v>
      </c>
      <c r="C19" s="4" t="s">
        <v>494</v>
      </c>
      <c r="D19" s="4" t="s">
        <v>495</v>
      </c>
      <c r="E19" s="4" t="s">
        <v>496</v>
      </c>
      <c r="F19" s="4" t="s">
        <v>1763</v>
      </c>
      <c r="G19" s="4" t="s">
        <v>1765</v>
      </c>
      <c r="H19" s="4" t="s">
        <v>1764</v>
      </c>
      <c r="I19" s="3"/>
      <c r="J19" s="3"/>
      <c r="K19" s="4" t="s">
        <v>497</v>
      </c>
      <c r="L19" s="11">
        <v>100</v>
      </c>
      <c r="M19" s="12" t="s">
        <v>2578</v>
      </c>
      <c r="N19" s="4" t="s">
        <v>498</v>
      </c>
      <c r="O19" s="13" t="s">
        <v>499</v>
      </c>
      <c r="P19" s="4" t="s">
        <v>498</v>
      </c>
      <c r="Q19" s="4" t="s">
        <v>500</v>
      </c>
      <c r="R19" s="4" t="s">
        <v>1844</v>
      </c>
      <c r="S19" s="4" t="s">
        <v>501</v>
      </c>
      <c r="T19" s="12" t="s">
        <v>502</v>
      </c>
      <c r="U19" s="4" t="s">
        <v>503</v>
      </c>
      <c r="V19" s="14">
        <v>94866</v>
      </c>
      <c r="W19" s="4">
        <v>16</v>
      </c>
      <c r="X19" s="26">
        <f>V19*W19</f>
        <v>1517856</v>
      </c>
      <c r="Y19" s="26">
        <f>X19*1.12</f>
        <v>1699998.7200000002</v>
      </c>
      <c r="Z19" s="4" t="s">
        <v>504</v>
      </c>
      <c r="AA19" s="4" t="s">
        <v>1405</v>
      </c>
      <c r="AB19" s="4"/>
      <c r="AC19" s="28"/>
    </row>
    <row r="20" spans="1:29" ht="82.5" customHeight="1">
      <c r="A20" s="3" t="s">
        <v>491</v>
      </c>
      <c r="B20" s="4" t="s">
        <v>493</v>
      </c>
      <c r="C20" s="4" t="s">
        <v>494</v>
      </c>
      <c r="D20" s="4" t="s">
        <v>45</v>
      </c>
      <c r="E20" s="4" t="s">
        <v>444</v>
      </c>
      <c r="F20" s="4" t="s">
        <v>1767</v>
      </c>
      <c r="G20" s="4" t="s">
        <v>46</v>
      </c>
      <c r="H20" s="4" t="s">
        <v>1766</v>
      </c>
      <c r="I20" s="3"/>
      <c r="J20" s="3"/>
      <c r="K20" s="4" t="s">
        <v>506</v>
      </c>
      <c r="L20" s="3">
        <v>50</v>
      </c>
      <c r="M20" s="12" t="s">
        <v>2578</v>
      </c>
      <c r="N20" s="4" t="s">
        <v>498</v>
      </c>
      <c r="O20" s="3" t="s">
        <v>561</v>
      </c>
      <c r="P20" s="4" t="s">
        <v>498</v>
      </c>
      <c r="Q20" s="4" t="s">
        <v>500</v>
      </c>
      <c r="R20" s="4" t="s">
        <v>518</v>
      </c>
      <c r="S20" s="4" t="s">
        <v>2658</v>
      </c>
      <c r="T20" s="18" t="s">
        <v>269</v>
      </c>
      <c r="U20" s="18" t="s">
        <v>47</v>
      </c>
      <c r="V20" s="14">
        <v>600</v>
      </c>
      <c r="W20" s="4">
        <v>500</v>
      </c>
      <c r="X20" s="26">
        <v>0</v>
      </c>
      <c r="Y20" s="26">
        <f>X20*1.12</f>
        <v>0</v>
      </c>
      <c r="Z20" s="4" t="s">
        <v>2657</v>
      </c>
      <c r="AA20" s="4" t="s">
        <v>1405</v>
      </c>
      <c r="AB20" s="4">
        <v>11</v>
      </c>
      <c r="AC20" s="28"/>
    </row>
    <row r="21" spans="1:29" ht="82.5" customHeight="1">
      <c r="A21" s="3" t="s">
        <v>2943</v>
      </c>
      <c r="B21" s="4" t="s">
        <v>493</v>
      </c>
      <c r="C21" s="4" t="s">
        <v>494</v>
      </c>
      <c r="D21" s="4" t="s">
        <v>45</v>
      </c>
      <c r="E21" s="4" t="s">
        <v>444</v>
      </c>
      <c r="F21" s="4" t="s">
        <v>1767</v>
      </c>
      <c r="G21" s="4" t="s">
        <v>46</v>
      </c>
      <c r="H21" s="4" t="s">
        <v>1766</v>
      </c>
      <c r="I21" s="3"/>
      <c r="J21" s="3"/>
      <c r="K21" s="4" t="s">
        <v>506</v>
      </c>
      <c r="L21" s="3">
        <v>50</v>
      </c>
      <c r="M21" s="12" t="s">
        <v>2578</v>
      </c>
      <c r="N21" s="4" t="s">
        <v>498</v>
      </c>
      <c r="O21" s="3" t="s">
        <v>1419</v>
      </c>
      <c r="P21" s="4" t="s">
        <v>498</v>
      </c>
      <c r="Q21" s="4" t="s">
        <v>500</v>
      </c>
      <c r="R21" s="4" t="s">
        <v>518</v>
      </c>
      <c r="S21" s="4" t="s">
        <v>2658</v>
      </c>
      <c r="T21" s="18" t="s">
        <v>269</v>
      </c>
      <c r="U21" s="18" t="s">
        <v>47</v>
      </c>
      <c r="V21" s="14">
        <v>600</v>
      </c>
      <c r="W21" s="4">
        <v>500</v>
      </c>
      <c r="X21" s="26">
        <f>V21*W21</f>
        <v>300000</v>
      </c>
      <c r="Y21" s="26">
        <f>X21*1.12</f>
        <v>336000.00000000006</v>
      </c>
      <c r="Z21" s="4" t="s">
        <v>2657</v>
      </c>
      <c r="AA21" s="4" t="s">
        <v>1405</v>
      </c>
      <c r="AB21" s="4"/>
      <c r="AC21" s="28"/>
    </row>
    <row r="22" spans="1:29" ht="60" customHeight="1">
      <c r="A22" s="3" t="s">
        <v>505</v>
      </c>
      <c r="B22" s="4" t="s">
        <v>493</v>
      </c>
      <c r="C22" s="4" t="s">
        <v>494</v>
      </c>
      <c r="D22" s="15" t="s">
        <v>217</v>
      </c>
      <c r="E22" s="15" t="s">
        <v>218</v>
      </c>
      <c r="F22" s="4" t="s">
        <v>52</v>
      </c>
      <c r="G22" s="15" t="s">
        <v>219</v>
      </c>
      <c r="H22" s="15" t="s">
        <v>4</v>
      </c>
      <c r="I22" s="3"/>
      <c r="J22" s="3"/>
      <c r="K22" s="4" t="s">
        <v>506</v>
      </c>
      <c r="L22" s="3">
        <v>0</v>
      </c>
      <c r="M22" s="12" t="s">
        <v>2578</v>
      </c>
      <c r="N22" s="4" t="s">
        <v>498</v>
      </c>
      <c r="O22" s="3" t="s">
        <v>1177</v>
      </c>
      <c r="P22" s="4" t="s">
        <v>498</v>
      </c>
      <c r="Q22" s="4" t="s">
        <v>500</v>
      </c>
      <c r="R22" s="4" t="s">
        <v>518</v>
      </c>
      <c r="S22" s="4" t="s">
        <v>511</v>
      </c>
      <c r="T22" s="12">
        <v>166</v>
      </c>
      <c r="U22" s="17" t="s">
        <v>517</v>
      </c>
      <c r="V22" s="14">
        <v>100</v>
      </c>
      <c r="W22" s="4">
        <v>400</v>
      </c>
      <c r="X22" s="26">
        <f aca="true" t="shared" si="0" ref="X22:X33">V22*W22</f>
        <v>40000</v>
      </c>
      <c r="Y22" s="26">
        <f aca="true" t="shared" si="1" ref="Y22:Y33">X22*1.12</f>
        <v>44800.00000000001</v>
      </c>
      <c r="Z22" s="4"/>
      <c r="AA22" s="4" t="s">
        <v>1405</v>
      </c>
      <c r="AB22" s="4"/>
      <c r="AC22" s="28"/>
    </row>
    <row r="23" spans="1:29" ht="105.75" customHeight="1">
      <c r="A23" s="3" t="s">
        <v>513</v>
      </c>
      <c r="B23" s="4" t="s">
        <v>493</v>
      </c>
      <c r="C23" s="4" t="s">
        <v>494</v>
      </c>
      <c r="D23" s="9" t="s">
        <v>2587</v>
      </c>
      <c r="E23" s="9" t="s">
        <v>2588</v>
      </c>
      <c r="F23" s="9" t="s">
        <v>2589</v>
      </c>
      <c r="G23" s="9" t="s">
        <v>2590</v>
      </c>
      <c r="H23" s="9"/>
      <c r="I23" s="9"/>
      <c r="J23" s="9"/>
      <c r="K23" s="4" t="s">
        <v>506</v>
      </c>
      <c r="L23" s="9">
        <v>0</v>
      </c>
      <c r="M23" s="12" t="s">
        <v>2578</v>
      </c>
      <c r="N23" s="9" t="s">
        <v>498</v>
      </c>
      <c r="O23" s="3" t="s">
        <v>516</v>
      </c>
      <c r="P23" s="9" t="s">
        <v>498</v>
      </c>
      <c r="Q23" s="9" t="s">
        <v>500</v>
      </c>
      <c r="R23" s="9" t="s">
        <v>2591</v>
      </c>
      <c r="S23" s="9" t="s">
        <v>511</v>
      </c>
      <c r="T23" s="9">
        <v>166</v>
      </c>
      <c r="U23" s="9" t="s">
        <v>517</v>
      </c>
      <c r="V23" s="9">
        <v>300</v>
      </c>
      <c r="W23" s="178">
        <v>90</v>
      </c>
      <c r="X23" s="26">
        <v>0</v>
      </c>
      <c r="Y23" s="26">
        <f t="shared" si="1"/>
        <v>0</v>
      </c>
      <c r="Z23" s="4"/>
      <c r="AA23" s="4" t="s">
        <v>1405</v>
      </c>
      <c r="AB23" s="4">
        <v>11</v>
      </c>
      <c r="AC23" s="28"/>
    </row>
    <row r="24" spans="1:29" ht="105.75" customHeight="1">
      <c r="A24" s="3" t="s">
        <v>2744</v>
      </c>
      <c r="B24" s="4" t="s">
        <v>493</v>
      </c>
      <c r="C24" s="4" t="s">
        <v>494</v>
      </c>
      <c r="D24" s="9" t="s">
        <v>2587</v>
      </c>
      <c r="E24" s="9" t="s">
        <v>2588</v>
      </c>
      <c r="F24" s="9" t="s">
        <v>2589</v>
      </c>
      <c r="G24" s="9" t="s">
        <v>2590</v>
      </c>
      <c r="H24" s="9"/>
      <c r="I24" s="9"/>
      <c r="J24" s="9"/>
      <c r="K24" s="4" t="s">
        <v>506</v>
      </c>
      <c r="L24" s="9">
        <v>0</v>
      </c>
      <c r="M24" s="12" t="s">
        <v>2578</v>
      </c>
      <c r="N24" s="9" t="s">
        <v>498</v>
      </c>
      <c r="O24" s="4" t="s">
        <v>1562</v>
      </c>
      <c r="P24" s="9" t="s">
        <v>498</v>
      </c>
      <c r="Q24" s="9" t="s">
        <v>500</v>
      </c>
      <c r="R24" s="9" t="s">
        <v>2591</v>
      </c>
      <c r="S24" s="9" t="s">
        <v>511</v>
      </c>
      <c r="T24" s="9">
        <v>166</v>
      </c>
      <c r="U24" s="9" t="s">
        <v>517</v>
      </c>
      <c r="V24" s="9">
        <v>300</v>
      </c>
      <c r="W24" s="178">
        <v>90</v>
      </c>
      <c r="X24" s="26">
        <f>V24*W24</f>
        <v>27000</v>
      </c>
      <c r="Y24" s="26">
        <f t="shared" si="1"/>
        <v>30240.000000000004</v>
      </c>
      <c r="Z24" s="4"/>
      <c r="AA24" s="4" t="s">
        <v>1405</v>
      </c>
      <c r="AB24" s="4"/>
      <c r="AC24" s="28"/>
    </row>
    <row r="25" spans="1:29" ht="105.75" customHeight="1">
      <c r="A25" s="3" t="s">
        <v>1145</v>
      </c>
      <c r="B25" s="4" t="s">
        <v>493</v>
      </c>
      <c r="C25" s="4" t="s">
        <v>494</v>
      </c>
      <c r="D25" s="15" t="s">
        <v>648</v>
      </c>
      <c r="E25" s="10" t="s">
        <v>650</v>
      </c>
      <c r="F25" s="10" t="s">
        <v>649</v>
      </c>
      <c r="G25" s="10" t="s">
        <v>651</v>
      </c>
      <c r="H25" s="10" t="s">
        <v>2592</v>
      </c>
      <c r="I25" s="3" t="s">
        <v>2593</v>
      </c>
      <c r="J25" s="3"/>
      <c r="K25" s="4" t="s">
        <v>506</v>
      </c>
      <c r="L25" s="3">
        <v>70</v>
      </c>
      <c r="M25" s="12" t="s">
        <v>2578</v>
      </c>
      <c r="N25" s="9" t="s">
        <v>498</v>
      </c>
      <c r="O25" s="3" t="s">
        <v>509</v>
      </c>
      <c r="P25" s="4" t="s">
        <v>498</v>
      </c>
      <c r="Q25" s="4" t="s">
        <v>500</v>
      </c>
      <c r="R25" s="4" t="s">
        <v>2591</v>
      </c>
      <c r="S25" s="4" t="s">
        <v>511</v>
      </c>
      <c r="T25" s="23" t="s">
        <v>652</v>
      </c>
      <c r="U25" s="15" t="s">
        <v>653</v>
      </c>
      <c r="V25" s="3">
        <v>302</v>
      </c>
      <c r="W25" s="11">
        <v>120</v>
      </c>
      <c r="X25" s="26">
        <f>V25*W25</f>
        <v>36240</v>
      </c>
      <c r="Y25" s="26">
        <f>X25*1.12</f>
        <v>40588.8</v>
      </c>
      <c r="Z25" s="4"/>
      <c r="AA25" s="4" t="s">
        <v>1405</v>
      </c>
      <c r="AB25" s="4"/>
      <c r="AC25" s="28"/>
    </row>
    <row r="26" spans="1:29" ht="96" customHeight="1">
      <c r="A26" s="3" t="s">
        <v>1146</v>
      </c>
      <c r="B26" s="4" t="s">
        <v>493</v>
      </c>
      <c r="C26" s="4" t="s">
        <v>494</v>
      </c>
      <c r="D26" s="15" t="s">
        <v>41</v>
      </c>
      <c r="E26" s="15" t="s">
        <v>40</v>
      </c>
      <c r="F26" s="4" t="s">
        <v>51</v>
      </c>
      <c r="G26" s="15" t="s">
        <v>42</v>
      </c>
      <c r="H26" s="3" t="s">
        <v>3</v>
      </c>
      <c r="I26" s="4" t="s">
        <v>216</v>
      </c>
      <c r="J26" s="4"/>
      <c r="K26" s="4" t="s">
        <v>506</v>
      </c>
      <c r="L26" s="3">
        <v>0</v>
      </c>
      <c r="M26" s="12" t="s">
        <v>2578</v>
      </c>
      <c r="N26" s="4" t="s">
        <v>498</v>
      </c>
      <c r="O26" s="3" t="s">
        <v>509</v>
      </c>
      <c r="P26" s="4" t="s">
        <v>498</v>
      </c>
      <c r="Q26" s="4" t="s">
        <v>500</v>
      </c>
      <c r="R26" s="4" t="s">
        <v>518</v>
      </c>
      <c r="S26" s="4" t="s">
        <v>511</v>
      </c>
      <c r="T26" s="23">
        <v>5111</v>
      </c>
      <c r="U26" s="15" t="s">
        <v>616</v>
      </c>
      <c r="V26" s="14">
        <v>120</v>
      </c>
      <c r="W26" s="4">
        <v>250</v>
      </c>
      <c r="X26" s="26">
        <f t="shared" si="0"/>
        <v>30000</v>
      </c>
      <c r="Y26" s="26">
        <f t="shared" si="1"/>
        <v>33600</v>
      </c>
      <c r="Z26" s="4"/>
      <c r="AA26" s="4" t="s">
        <v>1405</v>
      </c>
      <c r="AB26" s="4"/>
      <c r="AC26" s="28"/>
    </row>
    <row r="27" spans="1:30" s="68" customFormat="1" ht="105" customHeight="1">
      <c r="A27" s="3" t="s">
        <v>2230</v>
      </c>
      <c r="B27" s="4" t="s">
        <v>493</v>
      </c>
      <c r="C27" s="4" t="s">
        <v>494</v>
      </c>
      <c r="D27" s="15" t="s">
        <v>1554</v>
      </c>
      <c r="E27" s="15" t="s">
        <v>1555</v>
      </c>
      <c r="F27" s="15" t="s">
        <v>1556</v>
      </c>
      <c r="G27" s="15" t="s">
        <v>1557</v>
      </c>
      <c r="H27" s="15"/>
      <c r="I27" s="15"/>
      <c r="J27" s="15"/>
      <c r="K27" s="4" t="s">
        <v>506</v>
      </c>
      <c r="L27" s="3">
        <v>0</v>
      </c>
      <c r="M27" s="12" t="s">
        <v>2578</v>
      </c>
      <c r="N27" s="4" t="s">
        <v>498</v>
      </c>
      <c r="O27" s="3" t="s">
        <v>509</v>
      </c>
      <c r="P27" s="4" t="s">
        <v>498</v>
      </c>
      <c r="Q27" s="4" t="s">
        <v>500</v>
      </c>
      <c r="R27" s="4" t="s">
        <v>518</v>
      </c>
      <c r="S27" s="4" t="s">
        <v>511</v>
      </c>
      <c r="T27" s="12">
        <v>796</v>
      </c>
      <c r="U27" s="4" t="s">
        <v>508</v>
      </c>
      <c r="V27" s="14">
        <v>25</v>
      </c>
      <c r="W27" s="4">
        <v>300</v>
      </c>
      <c r="X27" s="26">
        <f t="shared" si="0"/>
        <v>7500</v>
      </c>
      <c r="Y27" s="26">
        <f t="shared" si="1"/>
        <v>8400</v>
      </c>
      <c r="Z27" s="4"/>
      <c r="AA27" s="4" t="s">
        <v>1405</v>
      </c>
      <c r="AB27" s="4"/>
      <c r="AC27" s="162"/>
      <c r="AD27" s="8"/>
    </row>
    <row r="28" spans="1:30" s="68" customFormat="1" ht="99" customHeight="1">
      <c r="A28" s="3" t="s">
        <v>519</v>
      </c>
      <c r="B28" s="4" t="s">
        <v>493</v>
      </c>
      <c r="C28" s="4" t="s">
        <v>494</v>
      </c>
      <c r="D28" s="71" t="s">
        <v>748</v>
      </c>
      <c r="E28" s="10" t="s">
        <v>521</v>
      </c>
      <c r="F28" s="10" t="s">
        <v>520</v>
      </c>
      <c r="G28" s="71" t="s">
        <v>749</v>
      </c>
      <c r="H28" s="10" t="s">
        <v>750</v>
      </c>
      <c r="I28" s="3"/>
      <c r="J28" s="3"/>
      <c r="K28" s="4" t="s">
        <v>506</v>
      </c>
      <c r="L28" s="14">
        <v>100</v>
      </c>
      <c r="M28" s="12" t="s">
        <v>2578</v>
      </c>
      <c r="N28" s="4" t="s">
        <v>498</v>
      </c>
      <c r="O28" s="3" t="s">
        <v>509</v>
      </c>
      <c r="P28" s="4" t="s">
        <v>498</v>
      </c>
      <c r="Q28" s="4" t="s">
        <v>500</v>
      </c>
      <c r="R28" s="12" t="s">
        <v>1431</v>
      </c>
      <c r="S28" s="4" t="s">
        <v>2658</v>
      </c>
      <c r="T28" s="12">
        <v>796</v>
      </c>
      <c r="U28" s="4" t="s">
        <v>508</v>
      </c>
      <c r="V28" s="3">
        <f>10+2</f>
        <v>12</v>
      </c>
      <c r="W28" s="11">
        <v>500</v>
      </c>
      <c r="X28" s="26">
        <f t="shared" si="0"/>
        <v>6000</v>
      </c>
      <c r="Y28" s="26">
        <f t="shared" si="1"/>
        <v>6720.000000000001</v>
      </c>
      <c r="Z28" s="4" t="s">
        <v>504</v>
      </c>
      <c r="AA28" s="4" t="s">
        <v>1405</v>
      </c>
      <c r="AB28" s="4"/>
      <c r="AC28" s="28"/>
      <c r="AD28" s="8"/>
    </row>
    <row r="29" spans="1:30" s="68" customFormat="1" ht="89.25">
      <c r="A29" s="3" t="s">
        <v>522</v>
      </c>
      <c r="B29" s="4" t="s">
        <v>493</v>
      </c>
      <c r="C29" s="4" t="s">
        <v>494</v>
      </c>
      <c r="D29" s="9" t="s">
        <v>547</v>
      </c>
      <c r="E29" s="10" t="s">
        <v>549</v>
      </c>
      <c r="F29" s="10" t="s">
        <v>548</v>
      </c>
      <c r="G29" s="10" t="s">
        <v>551</v>
      </c>
      <c r="H29" s="10" t="s">
        <v>550</v>
      </c>
      <c r="I29" s="3"/>
      <c r="J29" s="3"/>
      <c r="K29" s="4" t="s">
        <v>506</v>
      </c>
      <c r="L29" s="3">
        <v>54</v>
      </c>
      <c r="M29" s="12" t="s">
        <v>2578</v>
      </c>
      <c r="N29" s="4" t="s">
        <v>498</v>
      </c>
      <c r="O29" s="3" t="s">
        <v>509</v>
      </c>
      <c r="P29" s="4" t="s">
        <v>498</v>
      </c>
      <c r="Q29" s="4" t="s">
        <v>500</v>
      </c>
      <c r="R29" s="12" t="s">
        <v>1431</v>
      </c>
      <c r="S29" s="4" t="s">
        <v>2658</v>
      </c>
      <c r="T29" s="12">
        <v>796</v>
      </c>
      <c r="U29" s="4" t="s">
        <v>508</v>
      </c>
      <c r="V29" s="3">
        <f>5+2</f>
        <v>7</v>
      </c>
      <c r="W29" s="11">
        <v>893</v>
      </c>
      <c r="X29" s="26">
        <f t="shared" si="0"/>
        <v>6251</v>
      </c>
      <c r="Y29" s="26">
        <f t="shared" si="1"/>
        <v>7001.120000000001</v>
      </c>
      <c r="Z29" s="4" t="s">
        <v>504</v>
      </c>
      <c r="AA29" s="4" t="s">
        <v>1405</v>
      </c>
      <c r="AB29" s="4"/>
      <c r="AC29" s="28"/>
      <c r="AD29" s="8"/>
    </row>
    <row r="30" spans="1:30" s="68" customFormat="1" ht="89.25">
      <c r="A30" s="3" t="s">
        <v>528</v>
      </c>
      <c r="B30" s="4" t="s">
        <v>493</v>
      </c>
      <c r="C30" s="4" t="s">
        <v>494</v>
      </c>
      <c r="D30" s="9" t="s">
        <v>552</v>
      </c>
      <c r="E30" s="10" t="s">
        <v>549</v>
      </c>
      <c r="F30" s="10" t="s">
        <v>548</v>
      </c>
      <c r="G30" s="10" t="s">
        <v>554</v>
      </c>
      <c r="H30" s="10" t="s">
        <v>553</v>
      </c>
      <c r="I30" s="3" t="s">
        <v>555</v>
      </c>
      <c r="J30" s="3"/>
      <c r="K30" s="4" t="s">
        <v>506</v>
      </c>
      <c r="L30" s="3">
        <v>54</v>
      </c>
      <c r="M30" s="12" t="s">
        <v>2578</v>
      </c>
      <c r="N30" s="4" t="s">
        <v>498</v>
      </c>
      <c r="O30" s="3" t="s">
        <v>509</v>
      </c>
      <c r="P30" s="4" t="s">
        <v>498</v>
      </c>
      <c r="Q30" s="4" t="s">
        <v>500</v>
      </c>
      <c r="R30" s="12" t="s">
        <v>1431</v>
      </c>
      <c r="S30" s="4" t="s">
        <v>2658</v>
      </c>
      <c r="T30" s="12">
        <v>796</v>
      </c>
      <c r="U30" s="4" t="s">
        <v>508</v>
      </c>
      <c r="V30" s="3">
        <f>5+2</f>
        <v>7</v>
      </c>
      <c r="W30" s="11">
        <v>893</v>
      </c>
      <c r="X30" s="26">
        <f t="shared" si="0"/>
        <v>6251</v>
      </c>
      <c r="Y30" s="26">
        <f t="shared" si="1"/>
        <v>7001.120000000001</v>
      </c>
      <c r="Z30" s="4" t="s">
        <v>504</v>
      </c>
      <c r="AA30" s="4" t="s">
        <v>1405</v>
      </c>
      <c r="AB30" s="4"/>
      <c r="AC30" s="28"/>
      <c r="AD30" s="8"/>
    </row>
    <row r="31" spans="1:30" s="68" customFormat="1" ht="102">
      <c r="A31" s="3" t="s">
        <v>1147</v>
      </c>
      <c r="B31" s="4" t="s">
        <v>493</v>
      </c>
      <c r="C31" s="4" t="s">
        <v>494</v>
      </c>
      <c r="D31" s="3" t="s">
        <v>66</v>
      </c>
      <c r="E31" s="4" t="s">
        <v>549</v>
      </c>
      <c r="F31" s="3" t="s">
        <v>548</v>
      </c>
      <c r="G31" s="3" t="s">
        <v>67</v>
      </c>
      <c r="H31" s="3" t="s">
        <v>9</v>
      </c>
      <c r="I31" s="4"/>
      <c r="J31" s="4"/>
      <c r="K31" s="4" t="s">
        <v>506</v>
      </c>
      <c r="L31" s="3">
        <v>0</v>
      </c>
      <c r="M31" s="12" t="s">
        <v>2578</v>
      </c>
      <c r="N31" s="4" t="s">
        <v>498</v>
      </c>
      <c r="O31" s="3" t="s">
        <v>509</v>
      </c>
      <c r="P31" s="4" t="s">
        <v>498</v>
      </c>
      <c r="Q31" s="4" t="s">
        <v>500</v>
      </c>
      <c r="R31" s="4" t="s">
        <v>518</v>
      </c>
      <c r="S31" s="4" t="s">
        <v>511</v>
      </c>
      <c r="T31" s="12" t="s">
        <v>179</v>
      </c>
      <c r="U31" s="4" t="s">
        <v>508</v>
      </c>
      <c r="V31" s="3">
        <f>5+4</f>
        <v>9</v>
      </c>
      <c r="W31" s="11">
        <v>3285.9700000000003</v>
      </c>
      <c r="X31" s="26">
        <f t="shared" si="0"/>
        <v>29573.730000000003</v>
      </c>
      <c r="Y31" s="26">
        <f t="shared" si="1"/>
        <v>33122.577600000004</v>
      </c>
      <c r="Z31" s="4"/>
      <c r="AA31" s="4" t="s">
        <v>1405</v>
      </c>
      <c r="AB31" s="4"/>
      <c r="AC31" s="28"/>
      <c r="AD31" s="8"/>
    </row>
    <row r="32" spans="1:30" s="68" customFormat="1" ht="139.5" customHeight="1">
      <c r="A32" s="3" t="s">
        <v>537</v>
      </c>
      <c r="B32" s="4" t="s">
        <v>493</v>
      </c>
      <c r="C32" s="4" t="s">
        <v>494</v>
      </c>
      <c r="D32" s="18" t="s">
        <v>1881</v>
      </c>
      <c r="E32" s="10" t="s">
        <v>1882</v>
      </c>
      <c r="F32" s="10" t="s">
        <v>1883</v>
      </c>
      <c r="G32" s="10" t="s">
        <v>1884</v>
      </c>
      <c r="H32" s="10" t="s">
        <v>1885</v>
      </c>
      <c r="I32" s="3" t="s">
        <v>1886</v>
      </c>
      <c r="J32" s="3"/>
      <c r="K32" s="4" t="s">
        <v>506</v>
      </c>
      <c r="L32" s="3">
        <v>0</v>
      </c>
      <c r="M32" s="12" t="s">
        <v>2578</v>
      </c>
      <c r="N32" s="4" t="s">
        <v>498</v>
      </c>
      <c r="O32" s="3" t="s">
        <v>509</v>
      </c>
      <c r="P32" s="4" t="s">
        <v>498</v>
      </c>
      <c r="Q32" s="4" t="s">
        <v>500</v>
      </c>
      <c r="R32" s="4" t="s">
        <v>518</v>
      </c>
      <c r="S32" s="4" t="s">
        <v>511</v>
      </c>
      <c r="T32" s="12">
        <v>796</v>
      </c>
      <c r="U32" s="4" t="s">
        <v>508</v>
      </c>
      <c r="V32" s="3">
        <v>100</v>
      </c>
      <c r="W32" s="11">
        <v>450</v>
      </c>
      <c r="X32" s="26">
        <f t="shared" si="0"/>
        <v>45000</v>
      </c>
      <c r="Y32" s="26">
        <f t="shared" si="1"/>
        <v>50400.00000000001</v>
      </c>
      <c r="Z32" s="4"/>
      <c r="AA32" s="4" t="s">
        <v>1405</v>
      </c>
      <c r="AB32" s="4"/>
      <c r="AC32" s="28"/>
      <c r="AD32" s="8"/>
    </row>
    <row r="33" spans="1:30" s="68" customFormat="1" ht="102">
      <c r="A33" s="3" t="s">
        <v>538</v>
      </c>
      <c r="B33" s="4" t="s">
        <v>493</v>
      </c>
      <c r="C33" s="4" t="s">
        <v>494</v>
      </c>
      <c r="D33" s="4" t="s">
        <v>2594</v>
      </c>
      <c r="E33" s="4" t="s">
        <v>2595</v>
      </c>
      <c r="F33" s="4" t="s">
        <v>2596</v>
      </c>
      <c r="G33" s="4" t="s">
        <v>2598</v>
      </c>
      <c r="H33" s="4" t="s">
        <v>2597</v>
      </c>
      <c r="I33" s="3"/>
      <c r="J33" s="3"/>
      <c r="K33" s="4" t="s">
        <v>497</v>
      </c>
      <c r="L33" s="3">
        <v>0</v>
      </c>
      <c r="M33" s="12" t="s">
        <v>2578</v>
      </c>
      <c r="N33" s="4" t="s">
        <v>498</v>
      </c>
      <c r="O33" s="3" t="s">
        <v>507</v>
      </c>
      <c r="P33" s="4" t="s">
        <v>498</v>
      </c>
      <c r="Q33" s="4" t="s">
        <v>500</v>
      </c>
      <c r="R33" s="4" t="s">
        <v>2599</v>
      </c>
      <c r="S33" s="4" t="s">
        <v>501</v>
      </c>
      <c r="T33" s="12" t="s">
        <v>179</v>
      </c>
      <c r="U33" s="4" t="s">
        <v>508</v>
      </c>
      <c r="V33" s="3">
        <v>10</v>
      </c>
      <c r="W33" s="11">
        <v>500</v>
      </c>
      <c r="X33" s="26">
        <f t="shared" si="0"/>
        <v>5000</v>
      </c>
      <c r="Y33" s="26">
        <f t="shared" si="1"/>
        <v>5600.000000000001</v>
      </c>
      <c r="Z33" s="4"/>
      <c r="AA33" s="4" t="s">
        <v>1405</v>
      </c>
      <c r="AB33" s="4"/>
      <c r="AC33" s="28"/>
      <c r="AD33" s="8"/>
    </row>
    <row r="34" spans="1:30" s="68" customFormat="1" ht="120" customHeight="1">
      <c r="A34" s="3" t="s">
        <v>2231</v>
      </c>
      <c r="B34" s="4" t="s">
        <v>493</v>
      </c>
      <c r="C34" s="4" t="s">
        <v>494</v>
      </c>
      <c r="D34" s="10" t="s">
        <v>1982</v>
      </c>
      <c r="E34" s="10" t="s">
        <v>1887</v>
      </c>
      <c r="F34" s="10" t="s">
        <v>1888</v>
      </c>
      <c r="G34" s="4" t="s">
        <v>1983</v>
      </c>
      <c r="H34" s="4" t="s">
        <v>1984</v>
      </c>
      <c r="I34" s="3"/>
      <c r="J34" s="3"/>
      <c r="K34" s="4" t="s">
        <v>506</v>
      </c>
      <c r="L34" s="14">
        <v>0</v>
      </c>
      <c r="M34" s="12" t="s">
        <v>2578</v>
      </c>
      <c r="N34" s="4" t="s">
        <v>498</v>
      </c>
      <c r="O34" s="3" t="s">
        <v>509</v>
      </c>
      <c r="P34" s="4" t="s">
        <v>498</v>
      </c>
      <c r="Q34" s="4" t="s">
        <v>500</v>
      </c>
      <c r="R34" s="4" t="s">
        <v>518</v>
      </c>
      <c r="S34" s="4" t="s">
        <v>511</v>
      </c>
      <c r="T34" s="12" t="s">
        <v>569</v>
      </c>
      <c r="U34" s="17" t="s">
        <v>517</v>
      </c>
      <c r="V34" s="3">
        <v>150</v>
      </c>
      <c r="W34" s="11">
        <v>223</v>
      </c>
      <c r="X34" s="26">
        <f>V34*W34</f>
        <v>33450</v>
      </c>
      <c r="Y34" s="26">
        <f>X34*1.12</f>
        <v>37464</v>
      </c>
      <c r="Z34" s="4"/>
      <c r="AA34" s="4" t="s">
        <v>1405</v>
      </c>
      <c r="AB34" s="4"/>
      <c r="AC34" s="28"/>
      <c r="AD34" s="8"/>
    </row>
    <row r="35" spans="1:30" s="68" customFormat="1" ht="102">
      <c r="A35" s="3" t="s">
        <v>2642</v>
      </c>
      <c r="B35" s="4" t="s">
        <v>493</v>
      </c>
      <c r="C35" s="4" t="s">
        <v>494</v>
      </c>
      <c r="D35" s="15" t="s">
        <v>1985</v>
      </c>
      <c r="E35" s="10" t="s">
        <v>1986</v>
      </c>
      <c r="F35" s="10" t="s">
        <v>1987</v>
      </c>
      <c r="G35" s="10" t="s">
        <v>1988</v>
      </c>
      <c r="H35" s="10" t="s">
        <v>1989</v>
      </c>
      <c r="I35" s="3" t="s">
        <v>1990</v>
      </c>
      <c r="J35" s="3"/>
      <c r="K35" s="4" t="s">
        <v>506</v>
      </c>
      <c r="L35" s="3">
        <v>100</v>
      </c>
      <c r="M35" s="12" t="s">
        <v>2578</v>
      </c>
      <c r="N35" s="4" t="s">
        <v>498</v>
      </c>
      <c r="O35" s="3" t="s">
        <v>516</v>
      </c>
      <c r="P35" s="4" t="s">
        <v>498</v>
      </c>
      <c r="Q35" s="4" t="s">
        <v>500</v>
      </c>
      <c r="R35" s="4" t="s">
        <v>1346</v>
      </c>
      <c r="S35" s="4" t="s">
        <v>511</v>
      </c>
      <c r="T35" s="12">
        <v>5108</v>
      </c>
      <c r="U35" s="15" t="s">
        <v>1693</v>
      </c>
      <c r="V35" s="3">
        <v>35</v>
      </c>
      <c r="W35" s="24">
        <v>2168.3673469387754</v>
      </c>
      <c r="X35" s="26">
        <v>0</v>
      </c>
      <c r="Y35" s="26">
        <f>X35*1.12</f>
        <v>0</v>
      </c>
      <c r="Z35" s="4" t="s">
        <v>504</v>
      </c>
      <c r="AA35" s="4" t="s">
        <v>1405</v>
      </c>
      <c r="AB35" s="4" t="s">
        <v>2859</v>
      </c>
      <c r="AC35" s="28"/>
      <c r="AD35" s="8"/>
    </row>
    <row r="36" spans="1:30" s="68" customFormat="1" ht="102">
      <c r="A36" s="3" t="s">
        <v>2745</v>
      </c>
      <c r="B36" s="4" t="s">
        <v>493</v>
      </c>
      <c r="C36" s="4" t="s">
        <v>494</v>
      </c>
      <c r="D36" s="15" t="s">
        <v>1985</v>
      </c>
      <c r="E36" s="10" t="s">
        <v>1986</v>
      </c>
      <c r="F36" s="10" t="s">
        <v>1987</v>
      </c>
      <c r="G36" s="10" t="s">
        <v>1988</v>
      </c>
      <c r="H36" s="10" t="s">
        <v>1989</v>
      </c>
      <c r="I36" s="3" t="s">
        <v>1990</v>
      </c>
      <c r="J36" s="3"/>
      <c r="K36" s="4" t="s">
        <v>506</v>
      </c>
      <c r="L36" s="3">
        <v>100</v>
      </c>
      <c r="M36" s="12" t="s">
        <v>2578</v>
      </c>
      <c r="N36" s="4" t="s">
        <v>498</v>
      </c>
      <c r="O36" s="4" t="s">
        <v>1562</v>
      </c>
      <c r="P36" s="4" t="s">
        <v>498</v>
      </c>
      <c r="Q36" s="4" t="s">
        <v>500</v>
      </c>
      <c r="R36" s="4" t="s">
        <v>1346</v>
      </c>
      <c r="S36" s="4" t="s">
        <v>2660</v>
      </c>
      <c r="T36" s="12">
        <v>5108</v>
      </c>
      <c r="U36" s="15" t="s">
        <v>1693</v>
      </c>
      <c r="V36" s="3">
        <v>35</v>
      </c>
      <c r="W36" s="24">
        <v>2168.3673469387754</v>
      </c>
      <c r="X36" s="26">
        <f>V36*W36</f>
        <v>75892.85714285714</v>
      </c>
      <c r="Y36" s="26">
        <f>X36*1.12</f>
        <v>85000.00000000001</v>
      </c>
      <c r="Z36" s="4" t="s">
        <v>504</v>
      </c>
      <c r="AA36" s="4" t="s">
        <v>1405</v>
      </c>
      <c r="AB36" s="4"/>
      <c r="AC36" s="28"/>
      <c r="AD36" s="8"/>
    </row>
    <row r="37" spans="1:30" s="68" customFormat="1" ht="102">
      <c r="A37" s="3" t="s">
        <v>545</v>
      </c>
      <c r="B37" s="4" t="s">
        <v>493</v>
      </c>
      <c r="C37" s="4" t="s">
        <v>494</v>
      </c>
      <c r="D37" s="3" t="s">
        <v>2059</v>
      </c>
      <c r="E37" s="3" t="s">
        <v>2060</v>
      </c>
      <c r="F37" s="4" t="s">
        <v>2061</v>
      </c>
      <c r="G37" s="3" t="s">
        <v>2062</v>
      </c>
      <c r="H37" s="3" t="s">
        <v>2063</v>
      </c>
      <c r="I37" s="4" t="s">
        <v>2064</v>
      </c>
      <c r="J37" s="4"/>
      <c r="K37" s="4" t="s">
        <v>497</v>
      </c>
      <c r="L37" s="3">
        <v>0</v>
      </c>
      <c r="M37" s="12" t="s">
        <v>2578</v>
      </c>
      <c r="N37" s="4" t="s">
        <v>498</v>
      </c>
      <c r="O37" s="3" t="s">
        <v>658</v>
      </c>
      <c r="P37" s="4" t="s">
        <v>498</v>
      </c>
      <c r="Q37" s="4" t="s">
        <v>500</v>
      </c>
      <c r="R37" s="4" t="s">
        <v>2599</v>
      </c>
      <c r="S37" s="4" t="s">
        <v>501</v>
      </c>
      <c r="T37" s="12">
        <v>796</v>
      </c>
      <c r="U37" s="4" t="s">
        <v>508</v>
      </c>
      <c r="V37" s="3">
        <v>2</v>
      </c>
      <c r="W37" s="14">
        <v>3125</v>
      </c>
      <c r="X37" s="26">
        <f>V37*W37</f>
        <v>6250</v>
      </c>
      <c r="Y37" s="26">
        <f>X37*1.12</f>
        <v>7000.000000000001</v>
      </c>
      <c r="Z37" s="3"/>
      <c r="AA37" s="4" t="s">
        <v>1405</v>
      </c>
      <c r="AB37" s="4"/>
      <c r="AC37" s="28"/>
      <c r="AD37" s="8"/>
    </row>
    <row r="38" spans="1:30" s="68" customFormat="1" ht="140.25">
      <c r="A38" s="3" t="s">
        <v>546</v>
      </c>
      <c r="B38" s="4" t="s">
        <v>1263</v>
      </c>
      <c r="C38" s="4" t="s">
        <v>1264</v>
      </c>
      <c r="D38" s="3" t="s">
        <v>1306</v>
      </c>
      <c r="E38" s="4" t="s">
        <v>1058</v>
      </c>
      <c r="F38" s="3" t="s">
        <v>1307</v>
      </c>
      <c r="G38" s="3" t="s">
        <v>1309</v>
      </c>
      <c r="H38" s="31" t="s">
        <v>1308</v>
      </c>
      <c r="I38" s="3" t="s">
        <v>1310</v>
      </c>
      <c r="J38" s="12"/>
      <c r="K38" s="12" t="s">
        <v>506</v>
      </c>
      <c r="L38" s="12" t="s">
        <v>61</v>
      </c>
      <c r="M38" s="3">
        <v>231010000</v>
      </c>
      <c r="N38" s="4" t="s">
        <v>498</v>
      </c>
      <c r="O38" s="12" t="s">
        <v>709</v>
      </c>
      <c r="P38" s="4" t="s">
        <v>498</v>
      </c>
      <c r="Q38" s="4" t="s">
        <v>500</v>
      </c>
      <c r="R38" s="4" t="s">
        <v>518</v>
      </c>
      <c r="S38" s="4" t="s">
        <v>511</v>
      </c>
      <c r="T38" s="12">
        <v>796</v>
      </c>
      <c r="U38" s="4" t="s">
        <v>508</v>
      </c>
      <c r="V38" s="3">
        <v>1</v>
      </c>
      <c r="W38" s="11">
        <v>25000</v>
      </c>
      <c r="X38" s="26">
        <f>W38*V38</f>
        <v>25000</v>
      </c>
      <c r="Y38" s="26">
        <f>X38*(1+12%)</f>
        <v>28000.000000000004</v>
      </c>
      <c r="Z38" s="4"/>
      <c r="AA38" s="4" t="s">
        <v>1405</v>
      </c>
      <c r="AB38" s="4"/>
      <c r="AC38" s="111"/>
      <c r="AD38" s="8"/>
    </row>
    <row r="39" spans="1:30" s="68" customFormat="1" ht="127.5">
      <c r="A39" s="3" t="s">
        <v>1054</v>
      </c>
      <c r="B39" s="4" t="s">
        <v>1263</v>
      </c>
      <c r="C39" s="4" t="s">
        <v>494</v>
      </c>
      <c r="D39" s="4" t="s">
        <v>1064</v>
      </c>
      <c r="E39" s="10" t="s">
        <v>1063</v>
      </c>
      <c r="F39" s="10" t="s">
        <v>1908</v>
      </c>
      <c r="G39" s="10" t="s">
        <v>1062</v>
      </c>
      <c r="H39" s="10" t="s">
        <v>1909</v>
      </c>
      <c r="I39" s="3"/>
      <c r="J39" s="3"/>
      <c r="K39" s="4" t="s">
        <v>497</v>
      </c>
      <c r="L39" s="3">
        <v>100</v>
      </c>
      <c r="M39" s="4">
        <v>231010000</v>
      </c>
      <c r="N39" s="4" t="s">
        <v>498</v>
      </c>
      <c r="O39" s="3" t="s">
        <v>499</v>
      </c>
      <c r="P39" s="4" t="s">
        <v>498</v>
      </c>
      <c r="Q39" s="4" t="s">
        <v>500</v>
      </c>
      <c r="R39" s="4" t="s">
        <v>1845</v>
      </c>
      <c r="S39" s="4" t="s">
        <v>501</v>
      </c>
      <c r="T39" s="4">
        <v>214</v>
      </c>
      <c r="U39" s="12" t="s">
        <v>1061</v>
      </c>
      <c r="V39" s="3">
        <v>750000</v>
      </c>
      <c r="W39" s="24">
        <v>18</v>
      </c>
      <c r="X39" s="26">
        <f>V39*W39</f>
        <v>13500000</v>
      </c>
      <c r="Y39" s="26">
        <f>X39*1.12</f>
        <v>15120000.000000002</v>
      </c>
      <c r="Z39" s="4" t="s">
        <v>504</v>
      </c>
      <c r="AA39" s="4" t="s">
        <v>1405</v>
      </c>
      <c r="AB39" s="4"/>
      <c r="AC39" s="111"/>
      <c r="AD39" s="8"/>
    </row>
    <row r="40" spans="1:30" s="68" customFormat="1" ht="102">
      <c r="A40" s="3" t="s">
        <v>2643</v>
      </c>
      <c r="B40" s="4" t="s">
        <v>1263</v>
      </c>
      <c r="C40" s="4" t="s">
        <v>494</v>
      </c>
      <c r="D40" s="18" t="s">
        <v>1059</v>
      </c>
      <c r="E40" s="10" t="s">
        <v>1058</v>
      </c>
      <c r="F40" s="10" t="s">
        <v>1058</v>
      </c>
      <c r="G40" s="10" t="s">
        <v>1056</v>
      </c>
      <c r="H40" s="10" t="s">
        <v>1057</v>
      </c>
      <c r="I40" s="4" t="s">
        <v>1060</v>
      </c>
      <c r="J40" s="4"/>
      <c r="K40" s="4" t="s">
        <v>506</v>
      </c>
      <c r="L40" s="3">
        <v>0</v>
      </c>
      <c r="M40" s="4">
        <v>231010000</v>
      </c>
      <c r="N40" s="4" t="s">
        <v>498</v>
      </c>
      <c r="O40" s="4" t="s">
        <v>507</v>
      </c>
      <c r="P40" s="4" t="s">
        <v>498</v>
      </c>
      <c r="Q40" s="4" t="s">
        <v>500</v>
      </c>
      <c r="R40" s="4" t="s">
        <v>518</v>
      </c>
      <c r="S40" s="4" t="s">
        <v>511</v>
      </c>
      <c r="T40" s="12">
        <v>796</v>
      </c>
      <c r="U40" s="4" t="s">
        <v>508</v>
      </c>
      <c r="V40" s="3">
        <v>5</v>
      </c>
      <c r="W40" s="24">
        <v>500</v>
      </c>
      <c r="X40" s="26">
        <f aca="true" t="shared" si="2" ref="X40:X77">V40*W40</f>
        <v>2500</v>
      </c>
      <c r="Y40" s="26">
        <f aca="true" t="shared" si="3" ref="Y40:Y85">X40*1.12</f>
        <v>2800.0000000000005</v>
      </c>
      <c r="Z40" s="4"/>
      <c r="AA40" s="4" t="s">
        <v>1405</v>
      </c>
      <c r="AB40" s="4"/>
      <c r="AC40" s="111"/>
      <c r="AD40" s="8"/>
    </row>
    <row r="41" spans="1:30" s="68" customFormat="1" ht="102">
      <c r="A41" s="3" t="s">
        <v>2232</v>
      </c>
      <c r="B41" s="4" t="s">
        <v>1263</v>
      </c>
      <c r="C41" s="4" t="s">
        <v>494</v>
      </c>
      <c r="D41" s="18" t="s">
        <v>1059</v>
      </c>
      <c r="E41" s="10" t="s">
        <v>1058</v>
      </c>
      <c r="F41" s="10" t="s">
        <v>1058</v>
      </c>
      <c r="G41" s="10" t="s">
        <v>1056</v>
      </c>
      <c r="H41" s="10" t="s">
        <v>1057</v>
      </c>
      <c r="I41" s="4" t="s">
        <v>1055</v>
      </c>
      <c r="J41" s="4"/>
      <c r="K41" s="4" t="s">
        <v>506</v>
      </c>
      <c r="L41" s="3">
        <v>0</v>
      </c>
      <c r="M41" s="4">
        <v>231010000</v>
      </c>
      <c r="N41" s="4" t="s">
        <v>498</v>
      </c>
      <c r="O41" s="4" t="s">
        <v>507</v>
      </c>
      <c r="P41" s="4" t="s">
        <v>498</v>
      </c>
      <c r="Q41" s="4" t="s">
        <v>500</v>
      </c>
      <c r="R41" s="4" t="s">
        <v>518</v>
      </c>
      <c r="S41" s="4" t="s">
        <v>511</v>
      </c>
      <c r="T41" s="12">
        <v>796</v>
      </c>
      <c r="U41" s="4" t="s">
        <v>508</v>
      </c>
      <c r="V41" s="3">
        <v>5</v>
      </c>
      <c r="W41" s="24">
        <v>500</v>
      </c>
      <c r="X41" s="26">
        <f t="shared" si="2"/>
        <v>2500</v>
      </c>
      <c r="Y41" s="26">
        <f t="shared" si="3"/>
        <v>2800.0000000000005</v>
      </c>
      <c r="Z41" s="4"/>
      <c r="AA41" s="4" t="s">
        <v>1405</v>
      </c>
      <c r="AB41" s="4"/>
      <c r="AC41" s="111"/>
      <c r="AD41" s="8"/>
    </row>
    <row r="42" spans="1:30" s="68" customFormat="1" ht="204">
      <c r="A42" s="3" t="s">
        <v>2233</v>
      </c>
      <c r="B42" s="4" t="s">
        <v>1263</v>
      </c>
      <c r="C42" s="4" t="s">
        <v>494</v>
      </c>
      <c r="D42" s="18" t="s">
        <v>1065</v>
      </c>
      <c r="E42" s="18" t="s">
        <v>1066</v>
      </c>
      <c r="F42" s="18" t="s">
        <v>1910</v>
      </c>
      <c r="G42" s="18" t="s">
        <v>1067</v>
      </c>
      <c r="H42" s="18" t="s">
        <v>1692</v>
      </c>
      <c r="I42" s="18" t="s">
        <v>1068</v>
      </c>
      <c r="J42" s="18"/>
      <c r="K42" s="4" t="s">
        <v>506</v>
      </c>
      <c r="L42" s="3">
        <v>0</v>
      </c>
      <c r="M42" s="4">
        <v>231010000</v>
      </c>
      <c r="N42" s="4" t="s">
        <v>498</v>
      </c>
      <c r="O42" s="3" t="s">
        <v>561</v>
      </c>
      <c r="P42" s="4" t="s">
        <v>498</v>
      </c>
      <c r="Q42" s="4" t="s">
        <v>500</v>
      </c>
      <c r="R42" s="4" t="s">
        <v>518</v>
      </c>
      <c r="S42" s="4" t="s">
        <v>511</v>
      </c>
      <c r="T42" s="12" t="s">
        <v>179</v>
      </c>
      <c r="U42" s="4" t="s">
        <v>508</v>
      </c>
      <c r="V42" s="3">
        <v>50</v>
      </c>
      <c r="W42" s="24">
        <v>100</v>
      </c>
      <c r="X42" s="26">
        <f t="shared" si="2"/>
        <v>5000</v>
      </c>
      <c r="Y42" s="26">
        <f t="shared" si="3"/>
        <v>5600.000000000001</v>
      </c>
      <c r="Z42" s="24"/>
      <c r="AA42" s="4" t="s">
        <v>1405</v>
      </c>
      <c r="AB42" s="4"/>
      <c r="AC42" s="111"/>
      <c r="AD42" s="8"/>
    </row>
    <row r="43" spans="1:30" s="68" customFormat="1" ht="204">
      <c r="A43" s="3" t="s">
        <v>2234</v>
      </c>
      <c r="B43" s="4" t="s">
        <v>1263</v>
      </c>
      <c r="C43" s="4" t="s">
        <v>494</v>
      </c>
      <c r="D43" s="18" t="s">
        <v>1069</v>
      </c>
      <c r="E43" s="18" t="s">
        <v>1066</v>
      </c>
      <c r="F43" s="18" t="s">
        <v>1066</v>
      </c>
      <c r="G43" s="18" t="s">
        <v>1178</v>
      </c>
      <c r="H43" s="18" t="s">
        <v>1692</v>
      </c>
      <c r="I43" s="18" t="s">
        <v>1179</v>
      </c>
      <c r="J43" s="18"/>
      <c r="K43" s="4" t="s">
        <v>506</v>
      </c>
      <c r="L43" s="3">
        <v>0</v>
      </c>
      <c r="M43" s="4">
        <v>231010000</v>
      </c>
      <c r="N43" s="4" t="s">
        <v>498</v>
      </c>
      <c r="O43" s="3" t="s">
        <v>561</v>
      </c>
      <c r="P43" s="4" t="s">
        <v>498</v>
      </c>
      <c r="Q43" s="4" t="s">
        <v>500</v>
      </c>
      <c r="R43" s="4" t="s">
        <v>518</v>
      </c>
      <c r="S43" s="4" t="s">
        <v>511</v>
      </c>
      <c r="T43" s="12" t="s">
        <v>179</v>
      </c>
      <c r="U43" s="4" t="s">
        <v>508</v>
      </c>
      <c r="V43" s="3">
        <v>100</v>
      </c>
      <c r="W43" s="24">
        <v>100</v>
      </c>
      <c r="X43" s="26">
        <f t="shared" si="2"/>
        <v>10000</v>
      </c>
      <c r="Y43" s="26">
        <f t="shared" si="3"/>
        <v>11200.000000000002</v>
      </c>
      <c r="Z43" s="24"/>
      <c r="AA43" s="4" t="s">
        <v>1405</v>
      </c>
      <c r="AB43" s="4"/>
      <c r="AC43" s="111"/>
      <c r="AD43" s="8"/>
    </row>
    <row r="44" spans="1:30" s="68" customFormat="1" ht="216.75">
      <c r="A44" s="3" t="s">
        <v>1148</v>
      </c>
      <c r="B44" s="4" t="s">
        <v>1263</v>
      </c>
      <c r="C44" s="3" t="s">
        <v>494</v>
      </c>
      <c r="D44" s="18" t="s">
        <v>1162</v>
      </c>
      <c r="E44" s="18" t="s">
        <v>1164</v>
      </c>
      <c r="F44" s="4" t="s">
        <v>1163</v>
      </c>
      <c r="G44" s="18" t="s">
        <v>1166</v>
      </c>
      <c r="H44" s="3" t="s">
        <v>1165</v>
      </c>
      <c r="I44" s="3" t="s">
        <v>1167</v>
      </c>
      <c r="J44" s="3"/>
      <c r="K44" s="4" t="s">
        <v>506</v>
      </c>
      <c r="L44" s="3">
        <v>0</v>
      </c>
      <c r="M44" s="4">
        <v>231010000</v>
      </c>
      <c r="N44" s="4" t="s">
        <v>498</v>
      </c>
      <c r="O44" s="3" t="s">
        <v>2601</v>
      </c>
      <c r="P44" s="4" t="s">
        <v>498</v>
      </c>
      <c r="Q44" s="4" t="s">
        <v>500</v>
      </c>
      <c r="R44" s="4" t="s">
        <v>510</v>
      </c>
      <c r="S44" s="4" t="s">
        <v>511</v>
      </c>
      <c r="T44" s="12" t="s">
        <v>179</v>
      </c>
      <c r="U44" s="4" t="s">
        <v>508</v>
      </c>
      <c r="V44" s="3">
        <v>50</v>
      </c>
      <c r="W44" s="24">
        <f>7590*1.1</f>
        <v>8349</v>
      </c>
      <c r="X44" s="26">
        <f t="shared" si="2"/>
        <v>417450</v>
      </c>
      <c r="Y44" s="26">
        <f t="shared" si="3"/>
        <v>467544.00000000006</v>
      </c>
      <c r="Z44" s="24"/>
      <c r="AA44" s="4" t="s">
        <v>1405</v>
      </c>
      <c r="AB44" s="4"/>
      <c r="AC44" s="111"/>
      <c r="AD44" s="8"/>
    </row>
    <row r="45" spans="1:30" s="68" customFormat="1" ht="216.75">
      <c r="A45" s="3" t="s">
        <v>2235</v>
      </c>
      <c r="B45" s="4" t="s">
        <v>1263</v>
      </c>
      <c r="C45" s="3" t="s">
        <v>494</v>
      </c>
      <c r="D45" s="18" t="s">
        <v>1162</v>
      </c>
      <c r="E45" s="18" t="s">
        <v>1164</v>
      </c>
      <c r="F45" s="4" t="s">
        <v>1163</v>
      </c>
      <c r="G45" s="18" t="s">
        <v>1166</v>
      </c>
      <c r="H45" s="3" t="s">
        <v>1165</v>
      </c>
      <c r="I45" s="3" t="s">
        <v>1180</v>
      </c>
      <c r="J45" s="3"/>
      <c r="K45" s="4" t="s">
        <v>506</v>
      </c>
      <c r="L45" s="3">
        <v>0</v>
      </c>
      <c r="M45" s="4">
        <v>231010000</v>
      </c>
      <c r="N45" s="4" t="s">
        <v>498</v>
      </c>
      <c r="O45" s="3" t="s">
        <v>509</v>
      </c>
      <c r="P45" s="4" t="s">
        <v>498</v>
      </c>
      <c r="Q45" s="4" t="s">
        <v>500</v>
      </c>
      <c r="R45" s="4" t="s">
        <v>510</v>
      </c>
      <c r="S45" s="4" t="s">
        <v>511</v>
      </c>
      <c r="T45" s="12" t="s">
        <v>179</v>
      </c>
      <c r="U45" s="4" t="s">
        <v>508</v>
      </c>
      <c r="V45" s="3">
        <v>50</v>
      </c>
      <c r="W45" s="24">
        <f>6696*1.1</f>
        <v>7365.6</v>
      </c>
      <c r="X45" s="26">
        <f t="shared" si="2"/>
        <v>368280</v>
      </c>
      <c r="Y45" s="26">
        <f t="shared" si="3"/>
        <v>412473.60000000003</v>
      </c>
      <c r="Z45" s="24"/>
      <c r="AA45" s="4" t="s">
        <v>1405</v>
      </c>
      <c r="AB45" s="4"/>
      <c r="AC45" s="111"/>
      <c r="AD45" s="8"/>
    </row>
    <row r="46" spans="1:30" s="68" customFormat="1" ht="84" customHeight="1">
      <c r="A46" s="3" t="s">
        <v>562</v>
      </c>
      <c r="B46" s="4" t="s">
        <v>1263</v>
      </c>
      <c r="C46" s="3" t="s">
        <v>494</v>
      </c>
      <c r="D46" s="18" t="s">
        <v>1162</v>
      </c>
      <c r="E46" s="18" t="s">
        <v>1164</v>
      </c>
      <c r="F46" s="4" t="s">
        <v>1163</v>
      </c>
      <c r="G46" s="18" t="s">
        <v>1166</v>
      </c>
      <c r="H46" s="3" t="s">
        <v>1165</v>
      </c>
      <c r="I46" s="3" t="s">
        <v>1168</v>
      </c>
      <c r="J46" s="3"/>
      <c r="K46" s="4" t="s">
        <v>506</v>
      </c>
      <c r="L46" s="3">
        <v>0</v>
      </c>
      <c r="M46" s="4">
        <v>231010000</v>
      </c>
      <c r="N46" s="4" t="s">
        <v>498</v>
      </c>
      <c r="O46" s="3" t="s">
        <v>509</v>
      </c>
      <c r="P46" s="4" t="s">
        <v>498</v>
      </c>
      <c r="Q46" s="4" t="s">
        <v>500</v>
      </c>
      <c r="R46" s="4" t="s">
        <v>510</v>
      </c>
      <c r="S46" s="4" t="s">
        <v>511</v>
      </c>
      <c r="T46" s="12" t="s">
        <v>179</v>
      </c>
      <c r="U46" s="4" t="s">
        <v>508</v>
      </c>
      <c r="V46" s="3">
        <v>50</v>
      </c>
      <c r="W46" s="24">
        <f>6696*1.1</f>
        <v>7365.6</v>
      </c>
      <c r="X46" s="26">
        <f t="shared" si="2"/>
        <v>368280</v>
      </c>
      <c r="Y46" s="26">
        <f t="shared" si="3"/>
        <v>412473.60000000003</v>
      </c>
      <c r="Z46" s="24"/>
      <c r="AA46" s="4" t="s">
        <v>1405</v>
      </c>
      <c r="AB46" s="4"/>
      <c r="AC46" s="111"/>
      <c r="AD46" s="8"/>
    </row>
    <row r="47" spans="1:30" s="68" customFormat="1" ht="165.75">
      <c r="A47" s="3" t="s">
        <v>2236</v>
      </c>
      <c r="B47" s="4" t="s">
        <v>1263</v>
      </c>
      <c r="C47" s="3" t="s">
        <v>494</v>
      </c>
      <c r="D47" s="18" t="s">
        <v>1162</v>
      </c>
      <c r="E47" s="18" t="s">
        <v>1164</v>
      </c>
      <c r="F47" s="18" t="s">
        <v>1163</v>
      </c>
      <c r="G47" s="18" t="s">
        <v>1166</v>
      </c>
      <c r="H47" s="18" t="s">
        <v>1165</v>
      </c>
      <c r="I47" s="3" t="s">
        <v>1181</v>
      </c>
      <c r="J47" s="3"/>
      <c r="K47" s="4" t="s">
        <v>506</v>
      </c>
      <c r="L47" s="3">
        <v>0</v>
      </c>
      <c r="M47" s="4">
        <v>231010000</v>
      </c>
      <c r="N47" s="4" t="s">
        <v>498</v>
      </c>
      <c r="O47" s="3" t="s">
        <v>509</v>
      </c>
      <c r="P47" s="4" t="s">
        <v>498</v>
      </c>
      <c r="Q47" s="4" t="s">
        <v>500</v>
      </c>
      <c r="R47" s="4" t="s">
        <v>510</v>
      </c>
      <c r="S47" s="4" t="s">
        <v>511</v>
      </c>
      <c r="T47" s="12" t="s">
        <v>179</v>
      </c>
      <c r="U47" s="4" t="s">
        <v>508</v>
      </c>
      <c r="V47" s="3">
        <v>20</v>
      </c>
      <c r="W47" s="24">
        <f>8500*1.1</f>
        <v>9350</v>
      </c>
      <c r="X47" s="26">
        <f t="shared" si="2"/>
        <v>187000</v>
      </c>
      <c r="Y47" s="26">
        <f t="shared" si="3"/>
        <v>209440.00000000003</v>
      </c>
      <c r="Z47" s="24"/>
      <c r="AA47" s="4" t="s">
        <v>1405</v>
      </c>
      <c r="AB47" s="4"/>
      <c r="AC47" s="111"/>
      <c r="AD47" s="8"/>
    </row>
    <row r="48" spans="1:29" s="68" customFormat="1" ht="178.5">
      <c r="A48" s="3" t="s">
        <v>2237</v>
      </c>
      <c r="B48" s="4" t="s">
        <v>1263</v>
      </c>
      <c r="C48" s="4" t="s">
        <v>494</v>
      </c>
      <c r="D48" s="18" t="s">
        <v>1070</v>
      </c>
      <c r="E48" s="3" t="s">
        <v>1071</v>
      </c>
      <c r="F48" s="3" t="s">
        <v>1911</v>
      </c>
      <c r="G48" s="3" t="s">
        <v>1072</v>
      </c>
      <c r="H48" s="3" t="s">
        <v>1912</v>
      </c>
      <c r="I48" s="3" t="s">
        <v>1073</v>
      </c>
      <c r="J48" s="3"/>
      <c r="K48" s="4" t="s">
        <v>506</v>
      </c>
      <c r="L48" s="3">
        <v>0</v>
      </c>
      <c r="M48" s="4">
        <v>231010000</v>
      </c>
      <c r="N48" s="4" t="s">
        <v>498</v>
      </c>
      <c r="O48" s="3" t="s">
        <v>507</v>
      </c>
      <c r="P48" s="4" t="s">
        <v>498</v>
      </c>
      <c r="Q48" s="4" t="s">
        <v>500</v>
      </c>
      <c r="R48" s="4" t="s">
        <v>518</v>
      </c>
      <c r="S48" s="4" t="s">
        <v>511</v>
      </c>
      <c r="T48" s="12" t="s">
        <v>179</v>
      </c>
      <c r="U48" s="4" t="s">
        <v>508</v>
      </c>
      <c r="V48" s="3">
        <v>15</v>
      </c>
      <c r="W48" s="24">
        <v>350</v>
      </c>
      <c r="X48" s="26">
        <f t="shared" si="2"/>
        <v>5250</v>
      </c>
      <c r="Y48" s="26">
        <f t="shared" si="3"/>
        <v>5880.000000000001</v>
      </c>
      <c r="Z48" s="24"/>
      <c r="AA48" s="4" t="s">
        <v>1405</v>
      </c>
      <c r="AB48" s="4"/>
      <c r="AC48" s="111"/>
    </row>
    <row r="49" spans="1:29" s="68" customFormat="1" ht="293.25">
      <c r="A49" s="3" t="s">
        <v>575</v>
      </c>
      <c r="B49" s="4" t="s">
        <v>1263</v>
      </c>
      <c r="C49" s="4" t="s">
        <v>494</v>
      </c>
      <c r="D49" s="18" t="s">
        <v>1074</v>
      </c>
      <c r="E49" s="18" t="s">
        <v>1076</v>
      </c>
      <c r="F49" s="4" t="s">
        <v>1075</v>
      </c>
      <c r="G49" s="3" t="s">
        <v>1078</v>
      </c>
      <c r="H49" s="18" t="s">
        <v>1077</v>
      </c>
      <c r="I49" s="3" t="s">
        <v>1079</v>
      </c>
      <c r="J49" s="3"/>
      <c r="K49" s="4" t="s">
        <v>506</v>
      </c>
      <c r="L49" s="3">
        <v>0</v>
      </c>
      <c r="M49" s="4">
        <v>231010000</v>
      </c>
      <c r="N49" s="4" t="s">
        <v>498</v>
      </c>
      <c r="O49" s="3" t="s">
        <v>561</v>
      </c>
      <c r="P49" s="4" t="s">
        <v>498</v>
      </c>
      <c r="Q49" s="4" t="s">
        <v>500</v>
      </c>
      <c r="R49" s="4" t="s">
        <v>518</v>
      </c>
      <c r="S49" s="4" t="s">
        <v>511</v>
      </c>
      <c r="T49" s="12" t="s">
        <v>179</v>
      </c>
      <c r="U49" s="4" t="s">
        <v>508</v>
      </c>
      <c r="V49" s="3">
        <v>30</v>
      </c>
      <c r="W49" s="24">
        <v>800</v>
      </c>
      <c r="X49" s="26">
        <f t="shared" si="2"/>
        <v>24000</v>
      </c>
      <c r="Y49" s="26">
        <f t="shared" si="3"/>
        <v>26880.000000000004</v>
      </c>
      <c r="Z49" s="24"/>
      <c r="AA49" s="4" t="s">
        <v>1405</v>
      </c>
      <c r="AB49" s="4"/>
      <c r="AC49" s="111"/>
    </row>
    <row r="50" spans="1:28" ht="55.5" customHeight="1">
      <c r="A50" s="3" t="s">
        <v>576</v>
      </c>
      <c r="B50" s="4" t="s">
        <v>1263</v>
      </c>
      <c r="C50" s="4" t="s">
        <v>494</v>
      </c>
      <c r="D50" s="18" t="s">
        <v>1074</v>
      </c>
      <c r="E50" s="18" t="s">
        <v>1076</v>
      </c>
      <c r="F50" s="4" t="s">
        <v>1075</v>
      </c>
      <c r="G50" s="3" t="s">
        <v>1078</v>
      </c>
      <c r="H50" s="18" t="s">
        <v>1077</v>
      </c>
      <c r="I50" s="3" t="s">
        <v>1080</v>
      </c>
      <c r="J50" s="3"/>
      <c r="K50" s="4" t="s">
        <v>506</v>
      </c>
      <c r="L50" s="3">
        <v>0</v>
      </c>
      <c r="M50" s="4">
        <v>231010000</v>
      </c>
      <c r="N50" s="4" t="s">
        <v>498</v>
      </c>
      <c r="O50" s="3" t="s">
        <v>561</v>
      </c>
      <c r="P50" s="4" t="s">
        <v>498</v>
      </c>
      <c r="Q50" s="4" t="s">
        <v>500</v>
      </c>
      <c r="R50" s="4" t="s">
        <v>518</v>
      </c>
      <c r="S50" s="4" t="s">
        <v>511</v>
      </c>
      <c r="T50" s="12" t="s">
        <v>179</v>
      </c>
      <c r="U50" s="4" t="s">
        <v>508</v>
      </c>
      <c r="V50" s="3">
        <v>10</v>
      </c>
      <c r="W50" s="24">
        <v>850</v>
      </c>
      <c r="X50" s="26">
        <f t="shared" si="2"/>
        <v>8500</v>
      </c>
      <c r="Y50" s="26">
        <f t="shared" si="3"/>
        <v>9520</v>
      </c>
      <c r="Z50" s="24"/>
      <c r="AA50" s="4" t="s">
        <v>1405</v>
      </c>
      <c r="AB50" s="4"/>
    </row>
    <row r="51" spans="1:29" s="68" customFormat="1" ht="229.5">
      <c r="A51" s="3" t="s">
        <v>2644</v>
      </c>
      <c r="B51" s="4" t="s">
        <v>1263</v>
      </c>
      <c r="C51" s="4" t="s">
        <v>494</v>
      </c>
      <c r="D51" s="18" t="s">
        <v>1081</v>
      </c>
      <c r="E51" s="18" t="s">
        <v>1082</v>
      </c>
      <c r="F51" s="18" t="s">
        <v>1913</v>
      </c>
      <c r="G51" s="18" t="s">
        <v>1084</v>
      </c>
      <c r="H51" s="18" t="s">
        <v>1083</v>
      </c>
      <c r="I51" s="3" t="s">
        <v>1085</v>
      </c>
      <c r="J51" s="3"/>
      <c r="K51" s="4" t="s">
        <v>506</v>
      </c>
      <c r="L51" s="3">
        <v>0</v>
      </c>
      <c r="M51" s="4">
        <v>231010000</v>
      </c>
      <c r="N51" s="4" t="s">
        <v>498</v>
      </c>
      <c r="O51" s="3" t="s">
        <v>561</v>
      </c>
      <c r="P51" s="4" t="s">
        <v>498</v>
      </c>
      <c r="Q51" s="4" t="s">
        <v>500</v>
      </c>
      <c r="R51" s="4" t="s">
        <v>518</v>
      </c>
      <c r="S51" s="4" t="s">
        <v>511</v>
      </c>
      <c r="T51" s="12" t="s">
        <v>179</v>
      </c>
      <c r="U51" s="4" t="s">
        <v>508</v>
      </c>
      <c r="V51" s="3">
        <v>20</v>
      </c>
      <c r="W51" s="24">
        <v>1500</v>
      </c>
      <c r="X51" s="26">
        <f t="shared" si="2"/>
        <v>30000</v>
      </c>
      <c r="Y51" s="26">
        <f t="shared" si="3"/>
        <v>33600</v>
      </c>
      <c r="Z51" s="24"/>
      <c r="AA51" s="4" t="s">
        <v>1405</v>
      </c>
      <c r="AB51" s="4"/>
      <c r="AC51" s="111"/>
    </row>
    <row r="52" spans="1:28" ht="69" customHeight="1">
      <c r="A52" s="3" t="s">
        <v>2645</v>
      </c>
      <c r="B52" s="4" t="s">
        <v>1263</v>
      </c>
      <c r="C52" s="4" t="s">
        <v>494</v>
      </c>
      <c r="D52" s="18" t="s">
        <v>1086</v>
      </c>
      <c r="E52" s="3" t="s">
        <v>1087</v>
      </c>
      <c r="F52" s="3" t="s">
        <v>1087</v>
      </c>
      <c r="G52" s="3" t="s">
        <v>1088</v>
      </c>
      <c r="H52" s="3" t="s">
        <v>1914</v>
      </c>
      <c r="I52" s="3" t="s">
        <v>1089</v>
      </c>
      <c r="J52" s="3"/>
      <c r="K52" s="4" t="s">
        <v>506</v>
      </c>
      <c r="L52" s="3">
        <v>0</v>
      </c>
      <c r="M52" s="4">
        <v>231010000</v>
      </c>
      <c r="N52" s="4" t="s">
        <v>498</v>
      </c>
      <c r="O52" s="3" t="s">
        <v>507</v>
      </c>
      <c r="P52" s="4" t="s">
        <v>498</v>
      </c>
      <c r="Q52" s="4" t="s">
        <v>500</v>
      </c>
      <c r="R52" s="4" t="s">
        <v>518</v>
      </c>
      <c r="S52" s="4" t="s">
        <v>511</v>
      </c>
      <c r="T52" s="12" t="s">
        <v>179</v>
      </c>
      <c r="U52" s="4" t="s">
        <v>508</v>
      </c>
      <c r="V52" s="3">
        <v>25</v>
      </c>
      <c r="W52" s="24">
        <v>286</v>
      </c>
      <c r="X52" s="26">
        <f t="shared" si="2"/>
        <v>7150</v>
      </c>
      <c r="Y52" s="26">
        <f t="shared" si="3"/>
        <v>8008.000000000001</v>
      </c>
      <c r="Z52" s="24"/>
      <c r="AA52" s="4" t="s">
        <v>1405</v>
      </c>
      <c r="AB52" s="4"/>
    </row>
    <row r="53" spans="1:28" ht="153">
      <c r="A53" s="3" t="s">
        <v>1149</v>
      </c>
      <c r="B53" s="4" t="s">
        <v>1263</v>
      </c>
      <c r="C53" s="4" t="s">
        <v>494</v>
      </c>
      <c r="D53" s="18" t="s">
        <v>1086</v>
      </c>
      <c r="E53" s="3" t="s">
        <v>1087</v>
      </c>
      <c r="F53" s="3" t="s">
        <v>1087</v>
      </c>
      <c r="G53" s="3" t="s">
        <v>1090</v>
      </c>
      <c r="H53" s="18" t="s">
        <v>1915</v>
      </c>
      <c r="I53" s="3" t="s">
        <v>1091</v>
      </c>
      <c r="J53" s="3"/>
      <c r="K53" s="4" t="s">
        <v>506</v>
      </c>
      <c r="L53" s="3">
        <v>0</v>
      </c>
      <c r="M53" s="4">
        <v>231010000</v>
      </c>
      <c r="N53" s="4" t="s">
        <v>498</v>
      </c>
      <c r="O53" s="3" t="s">
        <v>507</v>
      </c>
      <c r="P53" s="4" t="s">
        <v>498</v>
      </c>
      <c r="Q53" s="4" t="s">
        <v>500</v>
      </c>
      <c r="R53" s="4" t="s">
        <v>518</v>
      </c>
      <c r="S53" s="4" t="s">
        <v>511</v>
      </c>
      <c r="T53" s="12" t="s">
        <v>179</v>
      </c>
      <c r="U53" s="4" t="s">
        <v>508</v>
      </c>
      <c r="V53" s="3">
        <v>50</v>
      </c>
      <c r="W53" s="24">
        <v>491</v>
      </c>
      <c r="X53" s="26">
        <f t="shared" si="2"/>
        <v>24550</v>
      </c>
      <c r="Y53" s="26">
        <f t="shared" si="3"/>
        <v>27496.000000000004</v>
      </c>
      <c r="Z53" s="24"/>
      <c r="AA53" s="4" t="s">
        <v>1405</v>
      </c>
      <c r="AB53" s="4"/>
    </row>
    <row r="54" spans="1:29" s="68" customFormat="1" ht="102">
      <c r="A54" s="3" t="s">
        <v>2238</v>
      </c>
      <c r="B54" s="4" t="s">
        <v>1263</v>
      </c>
      <c r="C54" s="4" t="s">
        <v>494</v>
      </c>
      <c r="D54" s="4" t="s">
        <v>1092</v>
      </c>
      <c r="E54" s="4" t="s">
        <v>417</v>
      </c>
      <c r="F54" s="4" t="s">
        <v>417</v>
      </c>
      <c r="G54" s="4" t="s">
        <v>1094</v>
      </c>
      <c r="H54" s="4" t="s">
        <v>1093</v>
      </c>
      <c r="I54" s="3" t="s">
        <v>1095</v>
      </c>
      <c r="J54" s="3"/>
      <c r="K54" s="4" t="s">
        <v>506</v>
      </c>
      <c r="L54" s="3">
        <v>0</v>
      </c>
      <c r="M54" s="4">
        <v>231010000</v>
      </c>
      <c r="N54" s="4" t="s">
        <v>498</v>
      </c>
      <c r="O54" s="3" t="s">
        <v>507</v>
      </c>
      <c r="P54" s="4" t="s">
        <v>498</v>
      </c>
      <c r="Q54" s="4" t="s">
        <v>500</v>
      </c>
      <c r="R54" s="4" t="s">
        <v>518</v>
      </c>
      <c r="S54" s="4" t="s">
        <v>511</v>
      </c>
      <c r="T54" s="12" t="s">
        <v>179</v>
      </c>
      <c r="U54" s="4" t="s">
        <v>508</v>
      </c>
      <c r="V54" s="3">
        <v>10</v>
      </c>
      <c r="W54" s="24">
        <v>53.57142857142857</v>
      </c>
      <c r="X54" s="26">
        <f>W54*V54</f>
        <v>535.7142857142857</v>
      </c>
      <c r="Y54" s="26">
        <f t="shared" si="3"/>
        <v>600</v>
      </c>
      <c r="Z54" s="24"/>
      <c r="AA54" s="4" t="s">
        <v>1405</v>
      </c>
      <c r="AB54" s="4"/>
      <c r="AC54" s="111"/>
    </row>
    <row r="55" spans="1:29" s="68" customFormat="1" ht="102">
      <c r="A55" s="3" t="s">
        <v>2239</v>
      </c>
      <c r="B55" s="4" t="s">
        <v>1263</v>
      </c>
      <c r="C55" s="4" t="s">
        <v>494</v>
      </c>
      <c r="D55" s="4" t="s">
        <v>1096</v>
      </c>
      <c r="E55" s="4" t="s">
        <v>417</v>
      </c>
      <c r="F55" s="4" t="s">
        <v>417</v>
      </c>
      <c r="G55" s="4" t="s">
        <v>1098</v>
      </c>
      <c r="H55" s="4" t="s">
        <v>1097</v>
      </c>
      <c r="I55" s="10" t="s">
        <v>1099</v>
      </c>
      <c r="J55" s="10"/>
      <c r="K55" s="4" t="s">
        <v>506</v>
      </c>
      <c r="L55" s="3">
        <v>0</v>
      </c>
      <c r="M55" s="4">
        <v>231010000</v>
      </c>
      <c r="N55" s="4" t="s">
        <v>498</v>
      </c>
      <c r="O55" s="3" t="s">
        <v>507</v>
      </c>
      <c r="P55" s="4" t="s">
        <v>498</v>
      </c>
      <c r="Q55" s="4" t="s">
        <v>500</v>
      </c>
      <c r="R55" s="4" t="s">
        <v>518</v>
      </c>
      <c r="S55" s="4" t="s">
        <v>511</v>
      </c>
      <c r="T55" s="12" t="s">
        <v>179</v>
      </c>
      <c r="U55" s="4" t="s">
        <v>508</v>
      </c>
      <c r="V55" s="3">
        <v>50</v>
      </c>
      <c r="W55" s="24">
        <v>62.49999999999999</v>
      </c>
      <c r="X55" s="26">
        <f>V55*W55</f>
        <v>3124.9999999999995</v>
      </c>
      <c r="Y55" s="26">
        <f t="shared" si="3"/>
        <v>3500</v>
      </c>
      <c r="Z55" s="24"/>
      <c r="AA55" s="4" t="s">
        <v>1405</v>
      </c>
      <c r="AB55" s="4"/>
      <c r="AC55" s="111"/>
    </row>
    <row r="56" spans="1:28" ht="114.75">
      <c r="A56" s="3" t="s">
        <v>2240</v>
      </c>
      <c r="B56" s="4" t="s">
        <v>1263</v>
      </c>
      <c r="C56" s="4" t="s">
        <v>494</v>
      </c>
      <c r="D56" s="4" t="s">
        <v>1683</v>
      </c>
      <c r="E56" s="4" t="s">
        <v>1117</v>
      </c>
      <c r="F56" s="4" t="s">
        <v>1684</v>
      </c>
      <c r="G56" s="4" t="s">
        <v>1827</v>
      </c>
      <c r="H56" s="4" t="s">
        <v>1685</v>
      </c>
      <c r="I56" s="4" t="s">
        <v>1182</v>
      </c>
      <c r="J56" s="4"/>
      <c r="K56" s="4" t="s">
        <v>506</v>
      </c>
      <c r="L56" s="3">
        <v>0</v>
      </c>
      <c r="M56" s="4">
        <v>231010000</v>
      </c>
      <c r="N56" s="4" t="s">
        <v>498</v>
      </c>
      <c r="O56" s="3" t="s">
        <v>507</v>
      </c>
      <c r="P56" s="4" t="s">
        <v>498</v>
      </c>
      <c r="Q56" s="4" t="s">
        <v>500</v>
      </c>
      <c r="R56" s="4" t="s">
        <v>518</v>
      </c>
      <c r="S56" s="4" t="s">
        <v>511</v>
      </c>
      <c r="T56" s="12" t="s">
        <v>179</v>
      </c>
      <c r="U56" s="4" t="s">
        <v>508</v>
      </c>
      <c r="V56" s="3">
        <v>25</v>
      </c>
      <c r="W56" s="24">
        <v>3000</v>
      </c>
      <c r="X56" s="26">
        <f t="shared" si="2"/>
        <v>75000</v>
      </c>
      <c r="Y56" s="26">
        <f t="shared" si="3"/>
        <v>84000.00000000001</v>
      </c>
      <c r="Z56" s="24"/>
      <c r="AA56" s="4" t="s">
        <v>1405</v>
      </c>
      <c r="AB56" s="4"/>
    </row>
    <row r="57" spans="1:29" s="68" customFormat="1" ht="102">
      <c r="A57" s="3" t="s">
        <v>1150</v>
      </c>
      <c r="B57" s="4" t="s">
        <v>1263</v>
      </c>
      <c r="C57" s="4" t="s">
        <v>494</v>
      </c>
      <c r="D57" s="4" t="s">
        <v>250</v>
      </c>
      <c r="E57" s="4" t="s">
        <v>251</v>
      </c>
      <c r="F57" s="4" t="s">
        <v>1696</v>
      </c>
      <c r="G57" s="4" t="s">
        <v>30</v>
      </c>
      <c r="H57" s="4" t="s">
        <v>1697</v>
      </c>
      <c r="I57" s="4" t="s">
        <v>763</v>
      </c>
      <c r="J57" s="4"/>
      <c r="K57" s="4" t="s">
        <v>506</v>
      </c>
      <c r="L57" s="3">
        <v>0</v>
      </c>
      <c r="M57" s="4">
        <v>231010000</v>
      </c>
      <c r="N57" s="4" t="s">
        <v>498</v>
      </c>
      <c r="O57" s="3" t="s">
        <v>561</v>
      </c>
      <c r="P57" s="4" t="s">
        <v>498</v>
      </c>
      <c r="Q57" s="4" t="s">
        <v>500</v>
      </c>
      <c r="R57" s="4" t="s">
        <v>518</v>
      </c>
      <c r="S57" s="4" t="s">
        <v>511</v>
      </c>
      <c r="T57" s="18">
        <v>736</v>
      </c>
      <c r="U57" s="4" t="s">
        <v>268</v>
      </c>
      <c r="V57" s="3">
        <v>100</v>
      </c>
      <c r="W57" s="24">
        <v>100</v>
      </c>
      <c r="X57" s="26">
        <f t="shared" si="2"/>
        <v>10000</v>
      </c>
      <c r="Y57" s="26">
        <f t="shared" si="3"/>
        <v>11200.000000000002</v>
      </c>
      <c r="Z57" s="24"/>
      <c r="AA57" s="4" t="s">
        <v>1405</v>
      </c>
      <c r="AB57" s="4"/>
      <c r="AC57" s="111"/>
    </row>
    <row r="58" spans="1:28" ht="102">
      <c r="A58" s="3" t="s">
        <v>2241</v>
      </c>
      <c r="B58" s="4" t="s">
        <v>1263</v>
      </c>
      <c r="C58" s="4" t="s">
        <v>494</v>
      </c>
      <c r="D58" s="4" t="s">
        <v>1100</v>
      </c>
      <c r="E58" s="4" t="s">
        <v>1101</v>
      </c>
      <c r="F58" s="4" t="s">
        <v>1698</v>
      </c>
      <c r="G58" s="4" t="s">
        <v>1103</v>
      </c>
      <c r="H58" s="4" t="s">
        <v>1102</v>
      </c>
      <c r="I58" s="4" t="s">
        <v>1104</v>
      </c>
      <c r="J58" s="4"/>
      <c r="K58" s="4" t="s">
        <v>506</v>
      </c>
      <c r="L58" s="3">
        <v>0</v>
      </c>
      <c r="M58" s="4">
        <v>231010000</v>
      </c>
      <c r="N58" s="4" t="s">
        <v>498</v>
      </c>
      <c r="O58" s="3" t="s">
        <v>561</v>
      </c>
      <c r="P58" s="4" t="s">
        <v>498</v>
      </c>
      <c r="Q58" s="4" t="s">
        <v>500</v>
      </c>
      <c r="R58" s="4" t="s">
        <v>518</v>
      </c>
      <c r="S58" s="4" t="s">
        <v>511</v>
      </c>
      <c r="T58" s="12" t="s">
        <v>179</v>
      </c>
      <c r="U58" s="4" t="s">
        <v>508</v>
      </c>
      <c r="V58" s="3">
        <v>10</v>
      </c>
      <c r="W58" s="24">
        <v>500</v>
      </c>
      <c r="X58" s="26">
        <f t="shared" si="2"/>
        <v>5000</v>
      </c>
      <c r="Y58" s="26">
        <f t="shared" si="3"/>
        <v>5600.000000000001</v>
      </c>
      <c r="Z58" s="24"/>
      <c r="AA58" s="4" t="s">
        <v>1405</v>
      </c>
      <c r="AB58" s="4"/>
    </row>
    <row r="59" spans="1:28" ht="114.75">
      <c r="A59" s="3" t="s">
        <v>591</v>
      </c>
      <c r="B59" s="4" t="s">
        <v>1263</v>
      </c>
      <c r="C59" s="4" t="s">
        <v>494</v>
      </c>
      <c r="D59" s="4" t="s">
        <v>1105</v>
      </c>
      <c r="E59" s="4" t="s">
        <v>1106</v>
      </c>
      <c r="F59" s="4" t="s">
        <v>1916</v>
      </c>
      <c r="G59" s="4" t="s">
        <v>1107</v>
      </c>
      <c r="H59" s="4" t="s">
        <v>1107</v>
      </c>
      <c r="I59" s="4" t="s">
        <v>1108</v>
      </c>
      <c r="J59" s="4"/>
      <c r="K59" s="4" t="s">
        <v>506</v>
      </c>
      <c r="L59" s="3">
        <v>0</v>
      </c>
      <c r="M59" s="4">
        <v>231010000</v>
      </c>
      <c r="N59" s="4" t="s">
        <v>498</v>
      </c>
      <c r="O59" s="3" t="s">
        <v>561</v>
      </c>
      <c r="P59" s="4" t="s">
        <v>498</v>
      </c>
      <c r="Q59" s="4" t="s">
        <v>500</v>
      </c>
      <c r="R59" s="4" t="s">
        <v>518</v>
      </c>
      <c r="S59" s="4" t="s">
        <v>511</v>
      </c>
      <c r="T59" s="12" t="s">
        <v>179</v>
      </c>
      <c r="U59" s="4" t="s">
        <v>508</v>
      </c>
      <c r="V59" s="3">
        <v>10</v>
      </c>
      <c r="W59" s="24">
        <v>8200</v>
      </c>
      <c r="X59" s="26">
        <f t="shared" si="2"/>
        <v>82000</v>
      </c>
      <c r="Y59" s="26">
        <f t="shared" si="3"/>
        <v>91840.00000000001</v>
      </c>
      <c r="Z59" s="24"/>
      <c r="AA59" s="4" t="s">
        <v>1405</v>
      </c>
      <c r="AB59" s="4"/>
    </row>
    <row r="60" spans="1:28" ht="102">
      <c r="A60" s="3" t="s">
        <v>1151</v>
      </c>
      <c r="B60" s="4" t="s">
        <v>1263</v>
      </c>
      <c r="C60" s="4" t="s">
        <v>494</v>
      </c>
      <c r="D60" s="4" t="s">
        <v>1109</v>
      </c>
      <c r="E60" s="4" t="s">
        <v>1110</v>
      </c>
      <c r="F60" s="4" t="s">
        <v>1110</v>
      </c>
      <c r="G60" s="4" t="s">
        <v>1111</v>
      </c>
      <c r="H60" s="4" t="s">
        <v>1917</v>
      </c>
      <c r="I60" s="3" t="s">
        <v>1112</v>
      </c>
      <c r="J60" s="3"/>
      <c r="K60" s="4" t="s">
        <v>506</v>
      </c>
      <c r="L60" s="4">
        <v>0</v>
      </c>
      <c r="M60" s="4">
        <v>231010000</v>
      </c>
      <c r="N60" s="4" t="s">
        <v>498</v>
      </c>
      <c r="O60" s="3" t="s">
        <v>561</v>
      </c>
      <c r="P60" s="4" t="s">
        <v>498</v>
      </c>
      <c r="Q60" s="4" t="s">
        <v>500</v>
      </c>
      <c r="R60" s="4" t="s">
        <v>518</v>
      </c>
      <c r="S60" s="4" t="s">
        <v>511</v>
      </c>
      <c r="T60" s="12" t="s">
        <v>179</v>
      </c>
      <c r="U60" s="4" t="s">
        <v>508</v>
      </c>
      <c r="V60" s="3">
        <v>4</v>
      </c>
      <c r="W60" s="24">
        <v>750</v>
      </c>
      <c r="X60" s="26">
        <f t="shared" si="2"/>
        <v>3000</v>
      </c>
      <c r="Y60" s="26">
        <f t="shared" si="3"/>
        <v>3360.0000000000005</v>
      </c>
      <c r="Z60" s="24"/>
      <c r="AA60" s="4" t="s">
        <v>1405</v>
      </c>
      <c r="AB60" s="4"/>
    </row>
    <row r="61" spans="1:28" ht="297.75" customHeight="1">
      <c r="A61" s="3" t="s">
        <v>2646</v>
      </c>
      <c r="B61" s="4" t="s">
        <v>1263</v>
      </c>
      <c r="C61" s="4" t="s">
        <v>494</v>
      </c>
      <c r="D61" s="4" t="s">
        <v>1113</v>
      </c>
      <c r="E61" s="4" t="s">
        <v>1110</v>
      </c>
      <c r="F61" s="4" t="s">
        <v>1110</v>
      </c>
      <c r="G61" s="4" t="s">
        <v>1115</v>
      </c>
      <c r="H61" s="4" t="s">
        <v>1114</v>
      </c>
      <c r="I61" s="4" t="s">
        <v>1116</v>
      </c>
      <c r="J61" s="4"/>
      <c r="K61" s="4" t="s">
        <v>506</v>
      </c>
      <c r="L61" s="4">
        <v>0</v>
      </c>
      <c r="M61" s="4">
        <v>231010000</v>
      </c>
      <c r="N61" s="4" t="s">
        <v>498</v>
      </c>
      <c r="O61" s="3" t="s">
        <v>509</v>
      </c>
      <c r="P61" s="4" t="s">
        <v>498</v>
      </c>
      <c r="Q61" s="4" t="s">
        <v>500</v>
      </c>
      <c r="R61" s="4" t="s">
        <v>518</v>
      </c>
      <c r="S61" s="4" t="s">
        <v>511</v>
      </c>
      <c r="T61" s="12" t="s">
        <v>179</v>
      </c>
      <c r="U61" s="4" t="s">
        <v>508</v>
      </c>
      <c r="V61" s="3">
        <v>2</v>
      </c>
      <c r="W61" s="24">
        <v>900</v>
      </c>
      <c r="X61" s="26">
        <f t="shared" si="2"/>
        <v>1800</v>
      </c>
      <c r="Y61" s="26">
        <f t="shared" si="3"/>
        <v>2016.0000000000002</v>
      </c>
      <c r="Z61" s="24"/>
      <c r="AA61" s="4" t="s">
        <v>1405</v>
      </c>
      <c r="AB61" s="4"/>
    </row>
    <row r="62" spans="1:28" ht="165.75">
      <c r="A62" s="3" t="s">
        <v>2242</v>
      </c>
      <c r="B62" s="4" t="s">
        <v>1263</v>
      </c>
      <c r="C62" s="4" t="s">
        <v>494</v>
      </c>
      <c r="D62" s="72" t="s">
        <v>1118</v>
      </c>
      <c r="E62" s="3" t="s">
        <v>1119</v>
      </c>
      <c r="F62" s="3" t="s">
        <v>1119</v>
      </c>
      <c r="G62" s="3" t="s">
        <v>1121</v>
      </c>
      <c r="H62" s="3" t="s">
        <v>1918</v>
      </c>
      <c r="I62" s="3" t="s">
        <v>1183</v>
      </c>
      <c r="J62" s="3"/>
      <c r="K62" s="4" t="s">
        <v>506</v>
      </c>
      <c r="L62" s="4">
        <v>0</v>
      </c>
      <c r="M62" s="4">
        <v>231010000</v>
      </c>
      <c r="N62" s="4" t="s">
        <v>498</v>
      </c>
      <c r="O62" s="3" t="s">
        <v>509</v>
      </c>
      <c r="P62" s="4" t="s">
        <v>498</v>
      </c>
      <c r="Q62" s="4" t="s">
        <v>500</v>
      </c>
      <c r="R62" s="4" t="s">
        <v>518</v>
      </c>
      <c r="S62" s="4" t="s">
        <v>511</v>
      </c>
      <c r="T62" s="12" t="s">
        <v>333</v>
      </c>
      <c r="U62" s="4" t="s">
        <v>44</v>
      </c>
      <c r="V62" s="3">
        <v>2</v>
      </c>
      <c r="W62" s="24">
        <v>65000</v>
      </c>
      <c r="X62" s="26">
        <f t="shared" si="2"/>
        <v>130000</v>
      </c>
      <c r="Y62" s="26">
        <f t="shared" si="3"/>
        <v>145600</v>
      </c>
      <c r="Z62" s="24"/>
      <c r="AA62" s="4" t="s">
        <v>1405</v>
      </c>
      <c r="AB62" s="4"/>
    </row>
    <row r="63" spans="1:29" s="68" customFormat="1" ht="165.75">
      <c r="A63" s="3" t="s">
        <v>2243</v>
      </c>
      <c r="B63" s="4" t="s">
        <v>1263</v>
      </c>
      <c r="C63" s="4" t="s">
        <v>494</v>
      </c>
      <c r="D63" s="72" t="s">
        <v>1118</v>
      </c>
      <c r="E63" s="3" t="s">
        <v>1119</v>
      </c>
      <c r="F63" s="3" t="s">
        <v>1119</v>
      </c>
      <c r="G63" s="3" t="s">
        <v>1121</v>
      </c>
      <c r="H63" s="3" t="s">
        <v>1918</v>
      </c>
      <c r="I63" s="3" t="s">
        <v>1184</v>
      </c>
      <c r="J63" s="3"/>
      <c r="K63" s="4" t="s">
        <v>506</v>
      </c>
      <c r="L63" s="4">
        <v>0</v>
      </c>
      <c r="M63" s="4">
        <v>231010000</v>
      </c>
      <c r="N63" s="4" t="s">
        <v>498</v>
      </c>
      <c r="O63" s="3" t="s">
        <v>509</v>
      </c>
      <c r="P63" s="4" t="s">
        <v>498</v>
      </c>
      <c r="Q63" s="4" t="s">
        <v>500</v>
      </c>
      <c r="R63" s="4" t="s">
        <v>518</v>
      </c>
      <c r="S63" s="4" t="s">
        <v>511</v>
      </c>
      <c r="T63" s="12" t="s">
        <v>333</v>
      </c>
      <c r="U63" s="4" t="s">
        <v>44</v>
      </c>
      <c r="V63" s="3">
        <v>2</v>
      </c>
      <c r="W63" s="24">
        <v>59000</v>
      </c>
      <c r="X63" s="26">
        <f t="shared" si="2"/>
        <v>118000</v>
      </c>
      <c r="Y63" s="26">
        <f t="shared" si="3"/>
        <v>132160</v>
      </c>
      <c r="Z63" s="24"/>
      <c r="AA63" s="4" t="s">
        <v>1405</v>
      </c>
      <c r="AB63" s="4"/>
      <c r="AC63" s="111"/>
    </row>
    <row r="64" spans="1:29" s="68" customFormat="1" ht="165.75">
      <c r="A64" s="3" t="s">
        <v>2244</v>
      </c>
      <c r="B64" s="4" t="s">
        <v>1263</v>
      </c>
      <c r="C64" s="4" t="s">
        <v>494</v>
      </c>
      <c r="D64" s="72" t="s">
        <v>1120</v>
      </c>
      <c r="E64" s="72" t="s">
        <v>1119</v>
      </c>
      <c r="F64" s="72" t="s">
        <v>1119</v>
      </c>
      <c r="G64" s="72" t="s">
        <v>1121</v>
      </c>
      <c r="H64" s="3" t="s">
        <v>1918</v>
      </c>
      <c r="I64" s="18" t="s">
        <v>1699</v>
      </c>
      <c r="J64" s="18"/>
      <c r="K64" s="4" t="s">
        <v>506</v>
      </c>
      <c r="L64" s="4">
        <v>0</v>
      </c>
      <c r="M64" s="4">
        <v>231010000</v>
      </c>
      <c r="N64" s="4" t="s">
        <v>498</v>
      </c>
      <c r="O64" s="3" t="s">
        <v>509</v>
      </c>
      <c r="P64" s="4" t="s">
        <v>498</v>
      </c>
      <c r="Q64" s="4" t="s">
        <v>500</v>
      </c>
      <c r="R64" s="4" t="s">
        <v>518</v>
      </c>
      <c r="S64" s="4" t="s">
        <v>511</v>
      </c>
      <c r="T64" s="12" t="s">
        <v>333</v>
      </c>
      <c r="U64" s="4" t="s">
        <v>44</v>
      </c>
      <c r="V64" s="3">
        <v>2</v>
      </c>
      <c r="W64" s="24">
        <v>41000</v>
      </c>
      <c r="X64" s="26">
        <f t="shared" si="2"/>
        <v>82000</v>
      </c>
      <c r="Y64" s="26">
        <f t="shared" si="3"/>
        <v>91840.00000000001</v>
      </c>
      <c r="Z64" s="24"/>
      <c r="AA64" s="4" t="s">
        <v>1405</v>
      </c>
      <c r="AB64" s="4"/>
      <c r="AC64" s="111"/>
    </row>
    <row r="65" spans="1:29" s="68" customFormat="1" ht="165.75">
      <c r="A65" s="3" t="s">
        <v>604</v>
      </c>
      <c r="B65" s="4" t="s">
        <v>1263</v>
      </c>
      <c r="C65" s="4" t="s">
        <v>494</v>
      </c>
      <c r="D65" s="72" t="s">
        <v>1120</v>
      </c>
      <c r="E65" s="72" t="s">
        <v>1119</v>
      </c>
      <c r="F65" s="72" t="s">
        <v>1119</v>
      </c>
      <c r="G65" s="72" t="s">
        <v>1121</v>
      </c>
      <c r="H65" s="3" t="s">
        <v>1918</v>
      </c>
      <c r="I65" s="18" t="s">
        <v>1700</v>
      </c>
      <c r="J65" s="18"/>
      <c r="K65" s="4" t="s">
        <v>506</v>
      </c>
      <c r="L65" s="4">
        <v>0</v>
      </c>
      <c r="M65" s="4">
        <v>231010000</v>
      </c>
      <c r="N65" s="4" t="s">
        <v>498</v>
      </c>
      <c r="O65" s="3" t="s">
        <v>509</v>
      </c>
      <c r="P65" s="4" t="s">
        <v>498</v>
      </c>
      <c r="Q65" s="4" t="s">
        <v>500</v>
      </c>
      <c r="R65" s="4" t="s">
        <v>518</v>
      </c>
      <c r="S65" s="4" t="s">
        <v>511</v>
      </c>
      <c r="T65" s="12" t="s">
        <v>333</v>
      </c>
      <c r="U65" s="4" t="s">
        <v>44</v>
      </c>
      <c r="V65" s="3">
        <v>2</v>
      </c>
      <c r="W65" s="24">
        <v>38000</v>
      </c>
      <c r="X65" s="26">
        <f t="shared" si="2"/>
        <v>76000</v>
      </c>
      <c r="Y65" s="26">
        <f t="shared" si="3"/>
        <v>85120.00000000001</v>
      </c>
      <c r="Z65" s="24"/>
      <c r="AA65" s="4" t="s">
        <v>1405</v>
      </c>
      <c r="AB65" s="4"/>
      <c r="AC65" s="111"/>
    </row>
    <row r="66" spans="1:29" s="68" customFormat="1" ht="114.75">
      <c r="A66" s="3" t="s">
        <v>2245</v>
      </c>
      <c r="B66" s="4" t="s">
        <v>1263</v>
      </c>
      <c r="C66" s="4" t="s">
        <v>494</v>
      </c>
      <c r="D66" s="15" t="s">
        <v>209</v>
      </c>
      <c r="E66" s="10" t="s">
        <v>282</v>
      </c>
      <c r="F66" s="15" t="s">
        <v>282</v>
      </c>
      <c r="G66" s="15" t="s">
        <v>1704</v>
      </c>
      <c r="H66" s="15" t="s">
        <v>1705</v>
      </c>
      <c r="I66" s="3"/>
      <c r="J66" s="3"/>
      <c r="K66" s="4" t="s">
        <v>506</v>
      </c>
      <c r="L66" s="3">
        <v>90</v>
      </c>
      <c r="M66" s="4">
        <v>231010000</v>
      </c>
      <c r="N66" s="4" t="s">
        <v>498</v>
      </c>
      <c r="O66" s="3" t="s">
        <v>507</v>
      </c>
      <c r="P66" s="4" t="s">
        <v>498</v>
      </c>
      <c r="Q66" s="4" t="s">
        <v>500</v>
      </c>
      <c r="R66" s="4" t="s">
        <v>518</v>
      </c>
      <c r="S66" s="4" t="s">
        <v>2658</v>
      </c>
      <c r="T66" s="12">
        <v>796</v>
      </c>
      <c r="U66" s="4" t="s">
        <v>508</v>
      </c>
      <c r="V66" s="3">
        <v>5</v>
      </c>
      <c r="W66" s="73">
        <v>33000</v>
      </c>
      <c r="X66" s="26">
        <f t="shared" si="2"/>
        <v>165000</v>
      </c>
      <c r="Y66" s="26">
        <f t="shared" si="3"/>
        <v>184800.00000000003</v>
      </c>
      <c r="Z66" s="24" t="s">
        <v>504</v>
      </c>
      <c r="AA66" s="4" t="s">
        <v>1405</v>
      </c>
      <c r="AB66" s="4"/>
      <c r="AC66" s="111"/>
    </row>
    <row r="67" spans="1:29" s="68" customFormat="1" ht="102">
      <c r="A67" s="3" t="s">
        <v>2246</v>
      </c>
      <c r="B67" s="4" t="s">
        <v>1263</v>
      </c>
      <c r="C67" s="4" t="s">
        <v>494</v>
      </c>
      <c r="D67" s="16" t="s">
        <v>1122</v>
      </c>
      <c r="E67" s="10" t="s">
        <v>531</v>
      </c>
      <c r="F67" s="10" t="s">
        <v>530</v>
      </c>
      <c r="G67" s="3" t="s">
        <v>1123</v>
      </c>
      <c r="H67" s="10" t="s">
        <v>1706</v>
      </c>
      <c r="I67" s="3" t="s">
        <v>1124</v>
      </c>
      <c r="J67" s="3"/>
      <c r="K67" s="4" t="s">
        <v>506</v>
      </c>
      <c r="L67" s="3">
        <v>0</v>
      </c>
      <c r="M67" s="4">
        <v>231010000</v>
      </c>
      <c r="N67" s="4" t="s">
        <v>498</v>
      </c>
      <c r="O67" s="3" t="s">
        <v>561</v>
      </c>
      <c r="P67" s="4" t="s">
        <v>498</v>
      </c>
      <c r="Q67" s="4" t="s">
        <v>500</v>
      </c>
      <c r="R67" s="4" t="s">
        <v>518</v>
      </c>
      <c r="S67" s="4" t="s">
        <v>511</v>
      </c>
      <c r="T67" s="12">
        <v>796</v>
      </c>
      <c r="U67" s="4" t="s">
        <v>508</v>
      </c>
      <c r="V67" s="3">
        <v>12</v>
      </c>
      <c r="W67" s="24">
        <v>1786</v>
      </c>
      <c r="X67" s="26">
        <f t="shared" si="2"/>
        <v>21432</v>
      </c>
      <c r="Y67" s="26">
        <f t="shared" si="3"/>
        <v>24003.840000000004</v>
      </c>
      <c r="Z67" s="4"/>
      <c r="AA67" s="4" t="s">
        <v>1405</v>
      </c>
      <c r="AB67" s="4"/>
      <c r="AC67" s="111"/>
    </row>
    <row r="68" spans="1:29" s="68" customFormat="1" ht="102">
      <c r="A68" s="3" t="s">
        <v>2247</v>
      </c>
      <c r="B68" s="4" t="s">
        <v>1263</v>
      </c>
      <c r="C68" s="16" t="s">
        <v>494</v>
      </c>
      <c r="D68" s="16" t="s">
        <v>1125</v>
      </c>
      <c r="E68" s="16" t="s">
        <v>1126</v>
      </c>
      <c r="F68" s="16" t="s">
        <v>1919</v>
      </c>
      <c r="G68" s="16" t="s">
        <v>1127</v>
      </c>
      <c r="H68" s="16" t="s">
        <v>1920</v>
      </c>
      <c r="I68" s="16" t="s">
        <v>435</v>
      </c>
      <c r="J68" s="16"/>
      <c r="K68" s="4" t="s">
        <v>506</v>
      </c>
      <c r="L68" s="3">
        <v>0</v>
      </c>
      <c r="M68" s="4">
        <v>231010000</v>
      </c>
      <c r="N68" s="4" t="s">
        <v>498</v>
      </c>
      <c r="O68" s="3" t="s">
        <v>561</v>
      </c>
      <c r="P68" s="4" t="s">
        <v>498</v>
      </c>
      <c r="Q68" s="4" t="s">
        <v>500</v>
      </c>
      <c r="R68" s="4" t="s">
        <v>518</v>
      </c>
      <c r="S68" s="4" t="s">
        <v>511</v>
      </c>
      <c r="T68" s="12">
        <v>715</v>
      </c>
      <c r="U68" s="4" t="s">
        <v>260</v>
      </c>
      <c r="V68" s="3">
        <v>8</v>
      </c>
      <c r="W68" s="24">
        <v>2000</v>
      </c>
      <c r="X68" s="26">
        <f t="shared" si="2"/>
        <v>16000</v>
      </c>
      <c r="Y68" s="26">
        <f t="shared" si="3"/>
        <v>17920</v>
      </c>
      <c r="Z68" s="4"/>
      <c r="AA68" s="4" t="s">
        <v>1405</v>
      </c>
      <c r="AB68" s="4"/>
      <c r="AC68" s="111"/>
    </row>
    <row r="69" spans="1:29" s="68" customFormat="1" ht="127.5">
      <c r="A69" s="3" t="s">
        <v>2248</v>
      </c>
      <c r="B69" s="4" t="s">
        <v>1263</v>
      </c>
      <c r="C69" s="4" t="s">
        <v>494</v>
      </c>
      <c r="D69" s="18" t="s">
        <v>1128</v>
      </c>
      <c r="E69" s="4" t="s">
        <v>1130</v>
      </c>
      <c r="F69" s="3" t="s">
        <v>1129</v>
      </c>
      <c r="G69" s="4" t="s">
        <v>1131</v>
      </c>
      <c r="H69" s="4" t="s">
        <v>1921</v>
      </c>
      <c r="I69" s="3" t="s">
        <v>1132</v>
      </c>
      <c r="J69" s="3"/>
      <c r="K69" s="4" t="s">
        <v>506</v>
      </c>
      <c r="L69" s="3">
        <v>0</v>
      </c>
      <c r="M69" s="4">
        <v>231010000</v>
      </c>
      <c r="N69" s="4" t="s">
        <v>498</v>
      </c>
      <c r="O69" s="3" t="s">
        <v>507</v>
      </c>
      <c r="P69" s="4" t="s">
        <v>498</v>
      </c>
      <c r="Q69" s="4" t="s">
        <v>500</v>
      </c>
      <c r="R69" s="4" t="s">
        <v>518</v>
      </c>
      <c r="S69" s="4" t="s">
        <v>511</v>
      </c>
      <c r="T69" s="12" t="s">
        <v>179</v>
      </c>
      <c r="U69" s="4" t="s">
        <v>508</v>
      </c>
      <c r="V69" s="3">
        <v>7</v>
      </c>
      <c r="W69" s="24">
        <v>500</v>
      </c>
      <c r="X69" s="26">
        <f t="shared" si="2"/>
        <v>3500</v>
      </c>
      <c r="Y69" s="26">
        <f t="shared" si="3"/>
        <v>3920.0000000000005</v>
      </c>
      <c r="Z69" s="24"/>
      <c r="AA69" s="4" t="s">
        <v>1405</v>
      </c>
      <c r="AB69" s="4"/>
      <c r="AC69" s="111"/>
    </row>
    <row r="70" spans="1:29" s="68" customFormat="1" ht="127.5">
      <c r="A70" s="3" t="s">
        <v>2249</v>
      </c>
      <c r="B70" s="4" t="s">
        <v>1263</v>
      </c>
      <c r="C70" s="4" t="s">
        <v>494</v>
      </c>
      <c r="D70" s="18" t="s">
        <v>1133</v>
      </c>
      <c r="E70" s="4" t="s">
        <v>1130</v>
      </c>
      <c r="F70" s="3" t="s">
        <v>1129</v>
      </c>
      <c r="G70" s="4" t="s">
        <v>1134</v>
      </c>
      <c r="H70" s="4" t="s">
        <v>1922</v>
      </c>
      <c r="I70" s="3" t="s">
        <v>1135</v>
      </c>
      <c r="J70" s="3"/>
      <c r="K70" s="4" t="s">
        <v>506</v>
      </c>
      <c r="L70" s="3">
        <v>0</v>
      </c>
      <c r="M70" s="4">
        <v>231010000</v>
      </c>
      <c r="N70" s="4" t="s">
        <v>498</v>
      </c>
      <c r="O70" s="3" t="s">
        <v>507</v>
      </c>
      <c r="P70" s="4" t="s">
        <v>498</v>
      </c>
      <c r="Q70" s="4" t="s">
        <v>500</v>
      </c>
      <c r="R70" s="4" t="s">
        <v>518</v>
      </c>
      <c r="S70" s="4" t="s">
        <v>511</v>
      </c>
      <c r="T70" s="12" t="s">
        <v>179</v>
      </c>
      <c r="U70" s="4" t="s">
        <v>508</v>
      </c>
      <c r="V70" s="3">
        <v>7</v>
      </c>
      <c r="W70" s="24">
        <v>500</v>
      </c>
      <c r="X70" s="26">
        <f t="shared" si="2"/>
        <v>3500</v>
      </c>
      <c r="Y70" s="26">
        <f t="shared" si="3"/>
        <v>3920.0000000000005</v>
      </c>
      <c r="Z70" s="24"/>
      <c r="AA70" s="4" t="s">
        <v>1405</v>
      </c>
      <c r="AB70" s="4"/>
      <c r="AC70" s="111"/>
    </row>
    <row r="71" spans="1:29" s="68" customFormat="1" ht="127.5">
      <c r="A71" s="3" t="s">
        <v>2250</v>
      </c>
      <c r="B71" s="4" t="s">
        <v>1263</v>
      </c>
      <c r="C71" s="4" t="s">
        <v>494</v>
      </c>
      <c r="D71" s="4" t="s">
        <v>1136</v>
      </c>
      <c r="E71" s="4" t="s">
        <v>1137</v>
      </c>
      <c r="F71" s="4" t="s">
        <v>1137</v>
      </c>
      <c r="G71" s="4" t="s">
        <v>1707</v>
      </c>
      <c r="H71" s="4" t="s">
        <v>1185</v>
      </c>
      <c r="I71" s="3" t="s">
        <v>1138</v>
      </c>
      <c r="J71" s="3"/>
      <c r="K71" s="4" t="s">
        <v>506</v>
      </c>
      <c r="L71" s="3">
        <v>0</v>
      </c>
      <c r="M71" s="4">
        <v>231010000</v>
      </c>
      <c r="N71" s="4" t="s">
        <v>498</v>
      </c>
      <c r="O71" s="3" t="s">
        <v>509</v>
      </c>
      <c r="P71" s="4" t="s">
        <v>498</v>
      </c>
      <c r="Q71" s="4" t="s">
        <v>500</v>
      </c>
      <c r="R71" s="4" t="s">
        <v>518</v>
      </c>
      <c r="S71" s="4" t="s">
        <v>511</v>
      </c>
      <c r="T71" s="70" t="s">
        <v>262</v>
      </c>
      <c r="U71" s="18" t="s">
        <v>263</v>
      </c>
      <c r="V71" s="3">
        <v>200</v>
      </c>
      <c r="W71" s="24">
        <v>134</v>
      </c>
      <c r="X71" s="26">
        <f t="shared" si="2"/>
        <v>26800</v>
      </c>
      <c r="Y71" s="26">
        <f t="shared" si="3"/>
        <v>30016.000000000004</v>
      </c>
      <c r="Z71" s="24"/>
      <c r="AA71" s="4" t="s">
        <v>1405</v>
      </c>
      <c r="AB71" s="4"/>
      <c r="AC71" s="111"/>
    </row>
    <row r="72" spans="1:29" s="68" customFormat="1" ht="153">
      <c r="A72" s="3" t="s">
        <v>2251</v>
      </c>
      <c r="B72" s="4" t="s">
        <v>1263</v>
      </c>
      <c r="C72" s="4" t="s">
        <v>494</v>
      </c>
      <c r="D72" s="4" t="s">
        <v>1139</v>
      </c>
      <c r="E72" s="18" t="s">
        <v>1137</v>
      </c>
      <c r="F72" s="18" t="s">
        <v>1137</v>
      </c>
      <c r="G72" s="18" t="s">
        <v>1186</v>
      </c>
      <c r="H72" s="18" t="s">
        <v>1186</v>
      </c>
      <c r="I72" s="18" t="s">
        <v>1140</v>
      </c>
      <c r="J72" s="18"/>
      <c r="K72" s="4" t="s">
        <v>506</v>
      </c>
      <c r="L72" s="3">
        <v>0</v>
      </c>
      <c r="M72" s="4">
        <v>231010000</v>
      </c>
      <c r="N72" s="4" t="s">
        <v>498</v>
      </c>
      <c r="O72" s="3" t="s">
        <v>509</v>
      </c>
      <c r="P72" s="4" t="s">
        <v>498</v>
      </c>
      <c r="Q72" s="4" t="s">
        <v>500</v>
      </c>
      <c r="R72" s="4" t="s">
        <v>518</v>
      </c>
      <c r="S72" s="4" t="s">
        <v>511</v>
      </c>
      <c r="T72" s="70" t="s">
        <v>262</v>
      </c>
      <c r="U72" s="18" t="s">
        <v>263</v>
      </c>
      <c r="V72" s="3">
        <v>320</v>
      </c>
      <c r="W72" s="24">
        <v>759</v>
      </c>
      <c r="X72" s="26">
        <f t="shared" si="2"/>
        <v>242880</v>
      </c>
      <c r="Y72" s="26">
        <f t="shared" si="3"/>
        <v>272025.60000000003</v>
      </c>
      <c r="Z72" s="24"/>
      <c r="AA72" s="4" t="s">
        <v>1405</v>
      </c>
      <c r="AB72" s="4"/>
      <c r="AC72" s="111"/>
    </row>
    <row r="73" spans="1:29" s="68" customFormat="1" ht="102">
      <c r="A73" s="3" t="s">
        <v>2252</v>
      </c>
      <c r="B73" s="4" t="s">
        <v>493</v>
      </c>
      <c r="C73" s="4" t="s">
        <v>494</v>
      </c>
      <c r="D73" s="18" t="s">
        <v>1881</v>
      </c>
      <c r="E73" s="10" t="s">
        <v>1882</v>
      </c>
      <c r="F73" s="10" t="s">
        <v>1883</v>
      </c>
      <c r="G73" s="10" t="s">
        <v>1884</v>
      </c>
      <c r="H73" s="10" t="s">
        <v>1885</v>
      </c>
      <c r="I73" s="3" t="s">
        <v>1886</v>
      </c>
      <c r="J73" s="3"/>
      <c r="K73" s="4" t="s">
        <v>506</v>
      </c>
      <c r="L73" s="3">
        <v>0</v>
      </c>
      <c r="M73" s="12" t="s">
        <v>2578</v>
      </c>
      <c r="N73" s="4" t="s">
        <v>498</v>
      </c>
      <c r="O73" s="3" t="s">
        <v>509</v>
      </c>
      <c r="P73" s="4" t="s">
        <v>498</v>
      </c>
      <c r="Q73" s="4" t="s">
        <v>500</v>
      </c>
      <c r="R73" s="4" t="s">
        <v>518</v>
      </c>
      <c r="S73" s="4" t="s">
        <v>511</v>
      </c>
      <c r="T73" s="12">
        <v>796</v>
      </c>
      <c r="U73" s="4" t="s">
        <v>508</v>
      </c>
      <c r="V73" s="3">
        <v>20</v>
      </c>
      <c r="W73" s="11">
        <v>450</v>
      </c>
      <c r="X73" s="26">
        <f t="shared" si="2"/>
        <v>9000</v>
      </c>
      <c r="Y73" s="26">
        <f t="shared" si="3"/>
        <v>10080.000000000002</v>
      </c>
      <c r="Z73" s="4"/>
      <c r="AA73" s="4" t="s">
        <v>1405</v>
      </c>
      <c r="AB73" s="4"/>
      <c r="AC73" s="111"/>
    </row>
    <row r="74" spans="1:29" s="68" customFormat="1" ht="102">
      <c r="A74" s="3" t="s">
        <v>2253</v>
      </c>
      <c r="B74" s="4" t="s">
        <v>493</v>
      </c>
      <c r="C74" s="4" t="s">
        <v>494</v>
      </c>
      <c r="D74" s="3" t="s">
        <v>2602</v>
      </c>
      <c r="E74" s="9" t="s">
        <v>2603</v>
      </c>
      <c r="F74" s="3" t="s">
        <v>2604</v>
      </c>
      <c r="G74" s="9" t="s">
        <v>2605</v>
      </c>
      <c r="H74" s="9" t="s">
        <v>2606</v>
      </c>
      <c r="I74" s="3" t="s">
        <v>2612</v>
      </c>
      <c r="J74" s="3"/>
      <c r="K74" s="4" t="s">
        <v>506</v>
      </c>
      <c r="L74" s="3">
        <v>0</v>
      </c>
      <c r="M74" s="12" t="s">
        <v>2578</v>
      </c>
      <c r="N74" s="4" t="s">
        <v>498</v>
      </c>
      <c r="O74" s="3" t="s">
        <v>507</v>
      </c>
      <c r="P74" s="4" t="s">
        <v>498</v>
      </c>
      <c r="Q74" s="4" t="s">
        <v>500</v>
      </c>
      <c r="R74" s="4" t="s">
        <v>518</v>
      </c>
      <c r="S74" s="4" t="s">
        <v>511</v>
      </c>
      <c r="T74" s="3">
        <v>704</v>
      </c>
      <c r="U74" s="3" t="s">
        <v>2607</v>
      </c>
      <c r="V74" s="3">
        <v>2</v>
      </c>
      <c r="W74" s="14">
        <v>3125</v>
      </c>
      <c r="X74" s="26">
        <f t="shared" si="2"/>
        <v>6250</v>
      </c>
      <c r="Y74" s="26">
        <f t="shared" si="3"/>
        <v>7000.000000000001</v>
      </c>
      <c r="Z74" s="3"/>
      <c r="AA74" s="4" t="s">
        <v>1405</v>
      </c>
      <c r="AB74" s="4"/>
      <c r="AC74" s="111"/>
    </row>
    <row r="75" spans="1:29" s="68" customFormat="1" ht="102">
      <c r="A75" s="3" t="s">
        <v>2254</v>
      </c>
      <c r="B75" s="4" t="s">
        <v>493</v>
      </c>
      <c r="C75" s="4" t="s">
        <v>494</v>
      </c>
      <c r="D75" s="4" t="s">
        <v>2611</v>
      </c>
      <c r="E75" s="9" t="s">
        <v>2603</v>
      </c>
      <c r="F75" s="9" t="s">
        <v>2609</v>
      </c>
      <c r="G75" s="3" t="s">
        <v>2608</v>
      </c>
      <c r="H75" s="3" t="s">
        <v>2610</v>
      </c>
      <c r="I75" s="3" t="s">
        <v>2613</v>
      </c>
      <c r="J75" s="3"/>
      <c r="K75" s="4" t="s">
        <v>506</v>
      </c>
      <c r="L75" s="3">
        <v>0</v>
      </c>
      <c r="M75" s="12" t="s">
        <v>2578</v>
      </c>
      <c r="N75" s="4" t="s">
        <v>498</v>
      </c>
      <c r="O75" s="3" t="s">
        <v>507</v>
      </c>
      <c r="P75" s="4" t="s">
        <v>498</v>
      </c>
      <c r="Q75" s="4" t="s">
        <v>500</v>
      </c>
      <c r="R75" s="4" t="s">
        <v>518</v>
      </c>
      <c r="S75" s="4" t="s">
        <v>511</v>
      </c>
      <c r="T75" s="3">
        <v>796</v>
      </c>
      <c r="U75" s="3" t="s">
        <v>508</v>
      </c>
      <c r="V75" s="3">
        <v>4</v>
      </c>
      <c r="W75" s="14">
        <v>500</v>
      </c>
      <c r="X75" s="26">
        <f t="shared" si="2"/>
        <v>2000</v>
      </c>
      <c r="Y75" s="26">
        <f t="shared" si="3"/>
        <v>2240</v>
      </c>
      <c r="Z75" s="3"/>
      <c r="AA75" s="4" t="s">
        <v>1405</v>
      </c>
      <c r="AB75" s="4"/>
      <c r="AC75" s="111"/>
    </row>
    <row r="76" spans="1:29" s="68" customFormat="1" ht="102">
      <c r="A76" s="3" t="s">
        <v>2255</v>
      </c>
      <c r="B76" s="4" t="s">
        <v>493</v>
      </c>
      <c r="C76" s="4" t="s">
        <v>494</v>
      </c>
      <c r="D76" s="4" t="s">
        <v>2611</v>
      </c>
      <c r="E76" s="9" t="s">
        <v>2603</v>
      </c>
      <c r="F76" s="9" t="s">
        <v>2609</v>
      </c>
      <c r="G76" s="3" t="s">
        <v>2608</v>
      </c>
      <c r="H76" s="3" t="s">
        <v>2610</v>
      </c>
      <c r="I76" s="3" t="s">
        <v>2614</v>
      </c>
      <c r="J76" s="3"/>
      <c r="K76" s="4" t="s">
        <v>506</v>
      </c>
      <c r="L76" s="3">
        <v>0</v>
      </c>
      <c r="M76" s="12" t="s">
        <v>2578</v>
      </c>
      <c r="N76" s="4" t="s">
        <v>498</v>
      </c>
      <c r="O76" s="3" t="s">
        <v>507</v>
      </c>
      <c r="P76" s="4" t="s">
        <v>498</v>
      </c>
      <c r="Q76" s="4" t="s">
        <v>500</v>
      </c>
      <c r="R76" s="4" t="s">
        <v>518</v>
      </c>
      <c r="S76" s="4" t="s">
        <v>511</v>
      </c>
      <c r="T76" s="3">
        <v>796</v>
      </c>
      <c r="U76" s="3" t="s">
        <v>508</v>
      </c>
      <c r="V76" s="3">
        <v>4</v>
      </c>
      <c r="W76" s="14">
        <v>3500</v>
      </c>
      <c r="X76" s="26">
        <f>W76*V76</f>
        <v>14000</v>
      </c>
      <c r="Y76" s="26">
        <f>X76*1.12</f>
        <v>15680.000000000002</v>
      </c>
      <c r="Z76" s="3"/>
      <c r="AA76" s="4" t="s">
        <v>1405</v>
      </c>
      <c r="AB76" s="4"/>
      <c r="AC76" s="111"/>
    </row>
    <row r="77" spans="1:29" s="68" customFormat="1" ht="102">
      <c r="A77" s="3" t="s">
        <v>2256</v>
      </c>
      <c r="B77" s="4" t="s">
        <v>1263</v>
      </c>
      <c r="C77" s="4" t="s">
        <v>494</v>
      </c>
      <c r="D77" s="4" t="s">
        <v>787</v>
      </c>
      <c r="E77" s="4" t="s">
        <v>788</v>
      </c>
      <c r="F77" s="4" t="s">
        <v>1708</v>
      </c>
      <c r="G77" s="4" t="s">
        <v>788</v>
      </c>
      <c r="H77" s="4" t="s">
        <v>1708</v>
      </c>
      <c r="I77" s="4"/>
      <c r="J77" s="4"/>
      <c r="K77" s="4" t="s">
        <v>506</v>
      </c>
      <c r="L77" s="3">
        <v>0</v>
      </c>
      <c r="M77" s="4">
        <v>231010000</v>
      </c>
      <c r="N77" s="4" t="s">
        <v>498</v>
      </c>
      <c r="O77" s="12" t="s">
        <v>509</v>
      </c>
      <c r="P77" s="4" t="s">
        <v>498</v>
      </c>
      <c r="Q77" s="4" t="s">
        <v>500</v>
      </c>
      <c r="R77" s="4" t="s">
        <v>518</v>
      </c>
      <c r="S77" s="4" t="s">
        <v>511</v>
      </c>
      <c r="T77" s="12" t="s">
        <v>48</v>
      </c>
      <c r="U77" s="4" t="s">
        <v>221</v>
      </c>
      <c r="V77" s="3">
        <v>5</v>
      </c>
      <c r="W77" s="24">
        <v>24107</v>
      </c>
      <c r="X77" s="26">
        <f t="shared" si="2"/>
        <v>120535</v>
      </c>
      <c r="Y77" s="26">
        <f t="shared" si="3"/>
        <v>134999.2</v>
      </c>
      <c r="Z77" s="4"/>
      <c r="AA77" s="4" t="s">
        <v>1405</v>
      </c>
      <c r="AB77" s="4"/>
      <c r="AC77" s="111"/>
    </row>
    <row r="78" spans="1:29" s="68" customFormat="1" ht="102">
      <c r="A78" s="3" t="s">
        <v>2257</v>
      </c>
      <c r="B78" s="4" t="s">
        <v>493</v>
      </c>
      <c r="C78" s="4" t="s">
        <v>494</v>
      </c>
      <c r="D78" s="15" t="s">
        <v>38</v>
      </c>
      <c r="E78" s="15" t="s">
        <v>662</v>
      </c>
      <c r="F78" s="15" t="s">
        <v>661</v>
      </c>
      <c r="G78" s="15" t="s">
        <v>39</v>
      </c>
      <c r="H78" s="15" t="s">
        <v>0</v>
      </c>
      <c r="I78" s="10" t="s">
        <v>1169</v>
      </c>
      <c r="J78" s="10"/>
      <c r="K78" s="4" t="s">
        <v>506</v>
      </c>
      <c r="L78" s="3">
        <v>0</v>
      </c>
      <c r="M78" s="3">
        <v>231010000</v>
      </c>
      <c r="N78" s="4" t="s">
        <v>498</v>
      </c>
      <c r="O78" s="3" t="s">
        <v>561</v>
      </c>
      <c r="P78" s="4" t="s">
        <v>498</v>
      </c>
      <c r="Q78" s="4" t="s">
        <v>500</v>
      </c>
      <c r="R78" s="4" t="s">
        <v>518</v>
      </c>
      <c r="S78" s="4" t="s">
        <v>511</v>
      </c>
      <c r="T78" s="23" t="s">
        <v>569</v>
      </c>
      <c r="U78" s="17" t="s">
        <v>517</v>
      </c>
      <c r="V78" s="3">
        <v>50</v>
      </c>
      <c r="W78" s="11">
        <v>893</v>
      </c>
      <c r="X78" s="26">
        <v>0</v>
      </c>
      <c r="Y78" s="26">
        <f t="shared" si="3"/>
        <v>0</v>
      </c>
      <c r="Z78" s="4"/>
      <c r="AA78" s="4" t="s">
        <v>1405</v>
      </c>
      <c r="AB78" s="4">
        <v>11</v>
      </c>
      <c r="AC78" s="111"/>
    </row>
    <row r="79" spans="1:29" s="68" customFormat="1" ht="102">
      <c r="A79" s="3" t="s">
        <v>2938</v>
      </c>
      <c r="B79" s="4" t="s">
        <v>493</v>
      </c>
      <c r="C79" s="4" t="s">
        <v>494</v>
      </c>
      <c r="D79" s="15" t="s">
        <v>38</v>
      </c>
      <c r="E79" s="15" t="s">
        <v>662</v>
      </c>
      <c r="F79" s="15" t="s">
        <v>661</v>
      </c>
      <c r="G79" s="15" t="s">
        <v>39</v>
      </c>
      <c r="H79" s="15" t="s">
        <v>0</v>
      </c>
      <c r="I79" s="10" t="s">
        <v>1169</v>
      </c>
      <c r="J79" s="10"/>
      <c r="K79" s="4" t="s">
        <v>506</v>
      </c>
      <c r="L79" s="3">
        <v>0</v>
      </c>
      <c r="M79" s="3">
        <v>231010000</v>
      </c>
      <c r="N79" s="4" t="s">
        <v>498</v>
      </c>
      <c r="O79" s="3" t="s">
        <v>1419</v>
      </c>
      <c r="P79" s="4" t="s">
        <v>498</v>
      </c>
      <c r="Q79" s="4" t="s">
        <v>500</v>
      </c>
      <c r="R79" s="4" t="s">
        <v>518</v>
      </c>
      <c r="S79" s="4" t="s">
        <v>511</v>
      </c>
      <c r="T79" s="23" t="s">
        <v>569</v>
      </c>
      <c r="U79" s="17" t="s">
        <v>517</v>
      </c>
      <c r="V79" s="3">
        <v>50</v>
      </c>
      <c r="W79" s="11">
        <v>893</v>
      </c>
      <c r="X79" s="26">
        <f>V79*W79</f>
        <v>44650</v>
      </c>
      <c r="Y79" s="26">
        <f t="shared" si="3"/>
        <v>50008.00000000001</v>
      </c>
      <c r="Z79" s="4"/>
      <c r="AA79" s="4" t="s">
        <v>1405</v>
      </c>
      <c r="AB79" s="4"/>
      <c r="AC79" s="111"/>
    </row>
    <row r="80" spans="1:29" s="68" customFormat="1" ht="102">
      <c r="A80" s="3" t="s">
        <v>2258</v>
      </c>
      <c r="B80" s="4" t="s">
        <v>493</v>
      </c>
      <c r="C80" s="4" t="s">
        <v>494</v>
      </c>
      <c r="D80" s="15" t="s">
        <v>38</v>
      </c>
      <c r="E80" s="15" t="s">
        <v>662</v>
      </c>
      <c r="F80" s="15" t="s">
        <v>661</v>
      </c>
      <c r="G80" s="15" t="s">
        <v>39</v>
      </c>
      <c r="H80" s="15" t="s">
        <v>0</v>
      </c>
      <c r="I80" s="15" t="s">
        <v>736</v>
      </c>
      <c r="J80" s="15"/>
      <c r="K80" s="4" t="s">
        <v>506</v>
      </c>
      <c r="L80" s="3">
        <v>0</v>
      </c>
      <c r="M80" s="3">
        <v>231010000</v>
      </c>
      <c r="N80" s="4" t="s">
        <v>498</v>
      </c>
      <c r="O80" s="3" t="s">
        <v>561</v>
      </c>
      <c r="P80" s="4" t="s">
        <v>498</v>
      </c>
      <c r="Q80" s="4" t="s">
        <v>500</v>
      </c>
      <c r="R80" s="4" t="s">
        <v>518</v>
      </c>
      <c r="S80" s="4" t="s">
        <v>511</v>
      </c>
      <c r="T80" s="23" t="s">
        <v>569</v>
      </c>
      <c r="U80" s="17" t="s">
        <v>517</v>
      </c>
      <c r="V80" s="3">
        <v>1000</v>
      </c>
      <c r="W80" s="11">
        <v>804</v>
      </c>
      <c r="X80" s="26">
        <v>0</v>
      </c>
      <c r="Y80" s="26">
        <f t="shared" si="3"/>
        <v>0</v>
      </c>
      <c r="Z80" s="4"/>
      <c r="AA80" s="4" t="s">
        <v>1405</v>
      </c>
      <c r="AB80" s="4">
        <v>11</v>
      </c>
      <c r="AC80" s="111"/>
    </row>
    <row r="81" spans="1:29" s="68" customFormat="1" ht="102">
      <c r="A81" s="3" t="s">
        <v>2939</v>
      </c>
      <c r="B81" s="4" t="s">
        <v>493</v>
      </c>
      <c r="C81" s="4" t="s">
        <v>494</v>
      </c>
      <c r="D81" s="15" t="s">
        <v>38</v>
      </c>
      <c r="E81" s="15" t="s">
        <v>662</v>
      </c>
      <c r="F81" s="15" t="s">
        <v>661</v>
      </c>
      <c r="G81" s="15" t="s">
        <v>39</v>
      </c>
      <c r="H81" s="15" t="s">
        <v>0</v>
      </c>
      <c r="I81" s="15" t="s">
        <v>736</v>
      </c>
      <c r="J81" s="15"/>
      <c r="K81" s="4" t="s">
        <v>506</v>
      </c>
      <c r="L81" s="3">
        <v>0</v>
      </c>
      <c r="M81" s="3">
        <v>231010000</v>
      </c>
      <c r="N81" s="4" t="s">
        <v>498</v>
      </c>
      <c r="O81" s="3" t="s">
        <v>1419</v>
      </c>
      <c r="P81" s="4" t="s">
        <v>498</v>
      </c>
      <c r="Q81" s="4" t="s">
        <v>500</v>
      </c>
      <c r="R81" s="4" t="s">
        <v>518</v>
      </c>
      <c r="S81" s="4" t="s">
        <v>511</v>
      </c>
      <c r="T81" s="23" t="s">
        <v>569</v>
      </c>
      <c r="U81" s="17" t="s">
        <v>517</v>
      </c>
      <c r="V81" s="3">
        <v>1000</v>
      </c>
      <c r="W81" s="11">
        <v>804</v>
      </c>
      <c r="X81" s="26">
        <f>V81*W81</f>
        <v>804000</v>
      </c>
      <c r="Y81" s="26">
        <f t="shared" si="3"/>
        <v>900480.0000000001</v>
      </c>
      <c r="Z81" s="4"/>
      <c r="AA81" s="4" t="s">
        <v>1405</v>
      </c>
      <c r="AB81" s="4"/>
      <c r="AC81" s="111"/>
    </row>
    <row r="82" spans="1:29" s="68" customFormat="1" ht="102">
      <c r="A82" s="3" t="s">
        <v>2259</v>
      </c>
      <c r="B82" s="4" t="s">
        <v>493</v>
      </c>
      <c r="C82" s="4" t="s">
        <v>494</v>
      </c>
      <c r="D82" s="15" t="s">
        <v>38</v>
      </c>
      <c r="E82" s="15" t="s">
        <v>662</v>
      </c>
      <c r="F82" s="15" t="s">
        <v>661</v>
      </c>
      <c r="G82" s="15" t="s">
        <v>39</v>
      </c>
      <c r="H82" s="15"/>
      <c r="I82" s="15" t="s">
        <v>1577</v>
      </c>
      <c r="J82" s="15"/>
      <c r="K82" s="4" t="s">
        <v>506</v>
      </c>
      <c r="L82" s="3">
        <v>0</v>
      </c>
      <c r="M82" s="3">
        <v>231010000</v>
      </c>
      <c r="N82" s="4" t="s">
        <v>498</v>
      </c>
      <c r="O82" s="3" t="s">
        <v>561</v>
      </c>
      <c r="P82" s="4" t="s">
        <v>498</v>
      </c>
      <c r="Q82" s="4" t="s">
        <v>500</v>
      </c>
      <c r="R82" s="4" t="s">
        <v>518</v>
      </c>
      <c r="S82" s="4" t="s">
        <v>511</v>
      </c>
      <c r="T82" s="23" t="s">
        <v>569</v>
      </c>
      <c r="U82" s="17" t="s">
        <v>517</v>
      </c>
      <c r="V82" s="3">
        <v>2000</v>
      </c>
      <c r="W82" s="11">
        <v>804</v>
      </c>
      <c r="X82" s="26">
        <v>0</v>
      </c>
      <c r="Y82" s="26">
        <f t="shared" si="3"/>
        <v>0</v>
      </c>
      <c r="Z82" s="4"/>
      <c r="AA82" s="4" t="s">
        <v>1405</v>
      </c>
      <c r="AB82" s="4">
        <v>11</v>
      </c>
      <c r="AC82" s="111"/>
    </row>
    <row r="83" spans="1:29" s="68" customFormat="1" ht="102">
      <c r="A83" s="3" t="s">
        <v>2940</v>
      </c>
      <c r="B83" s="4" t="s">
        <v>493</v>
      </c>
      <c r="C83" s="4" t="s">
        <v>494</v>
      </c>
      <c r="D83" s="15" t="s">
        <v>38</v>
      </c>
      <c r="E83" s="15" t="s">
        <v>662</v>
      </c>
      <c r="F83" s="15" t="s">
        <v>661</v>
      </c>
      <c r="G83" s="15" t="s">
        <v>39</v>
      </c>
      <c r="H83" s="15"/>
      <c r="I83" s="15" t="s">
        <v>1577</v>
      </c>
      <c r="J83" s="15"/>
      <c r="K83" s="4" t="s">
        <v>506</v>
      </c>
      <c r="L83" s="3">
        <v>0</v>
      </c>
      <c r="M83" s="3">
        <v>231010000</v>
      </c>
      <c r="N83" s="4" t="s">
        <v>498</v>
      </c>
      <c r="O83" s="3" t="s">
        <v>1419</v>
      </c>
      <c r="P83" s="4" t="s">
        <v>498</v>
      </c>
      <c r="Q83" s="4" t="s">
        <v>500</v>
      </c>
      <c r="R83" s="4" t="s">
        <v>518</v>
      </c>
      <c r="S83" s="4" t="s">
        <v>511</v>
      </c>
      <c r="T83" s="23" t="s">
        <v>569</v>
      </c>
      <c r="U83" s="17" t="s">
        <v>517</v>
      </c>
      <c r="V83" s="3">
        <v>2000</v>
      </c>
      <c r="W83" s="11">
        <v>804</v>
      </c>
      <c r="X83" s="26">
        <f>V83*W83</f>
        <v>1608000</v>
      </c>
      <c r="Y83" s="26">
        <f t="shared" si="3"/>
        <v>1800960.0000000002</v>
      </c>
      <c r="Z83" s="4"/>
      <c r="AA83" s="4" t="s">
        <v>1405</v>
      </c>
      <c r="AB83" s="4"/>
      <c r="AC83" s="111"/>
    </row>
    <row r="84" spans="1:29" s="68" customFormat="1" ht="102">
      <c r="A84" s="3" t="s">
        <v>2260</v>
      </c>
      <c r="B84" s="4" t="s">
        <v>493</v>
      </c>
      <c r="C84" s="4" t="s">
        <v>494</v>
      </c>
      <c r="D84" s="4" t="s">
        <v>223</v>
      </c>
      <c r="E84" s="4" t="s">
        <v>224</v>
      </c>
      <c r="F84" s="4" t="s">
        <v>1548</v>
      </c>
      <c r="G84" s="4" t="s">
        <v>225</v>
      </c>
      <c r="H84" s="4" t="s">
        <v>6</v>
      </c>
      <c r="I84" s="4" t="s">
        <v>226</v>
      </c>
      <c r="J84" s="4"/>
      <c r="K84" s="4" t="s">
        <v>506</v>
      </c>
      <c r="L84" s="3">
        <v>0</v>
      </c>
      <c r="M84" s="3">
        <v>231010000</v>
      </c>
      <c r="N84" s="4" t="s">
        <v>498</v>
      </c>
      <c r="O84" s="3" t="s">
        <v>561</v>
      </c>
      <c r="P84" s="4" t="s">
        <v>498</v>
      </c>
      <c r="Q84" s="4" t="s">
        <v>500</v>
      </c>
      <c r="R84" s="4" t="s">
        <v>518</v>
      </c>
      <c r="S84" s="4" t="s">
        <v>511</v>
      </c>
      <c r="T84" s="12">
        <v>796</v>
      </c>
      <c r="U84" s="4" t="s">
        <v>508</v>
      </c>
      <c r="V84" s="3">
        <v>300</v>
      </c>
      <c r="W84" s="14">
        <v>1071</v>
      </c>
      <c r="X84" s="26">
        <v>0</v>
      </c>
      <c r="Y84" s="26">
        <f t="shared" si="3"/>
        <v>0</v>
      </c>
      <c r="Z84" s="3"/>
      <c r="AA84" s="4" t="s">
        <v>1405</v>
      </c>
      <c r="AB84" s="4">
        <v>11</v>
      </c>
      <c r="AC84" s="111"/>
    </row>
    <row r="85" spans="1:29" s="68" customFormat="1" ht="105" customHeight="1">
      <c r="A85" s="3" t="s">
        <v>2941</v>
      </c>
      <c r="B85" s="4" t="s">
        <v>493</v>
      </c>
      <c r="C85" s="4" t="s">
        <v>494</v>
      </c>
      <c r="D85" s="4" t="s">
        <v>223</v>
      </c>
      <c r="E85" s="4" t="s">
        <v>224</v>
      </c>
      <c r="F85" s="4" t="s">
        <v>1548</v>
      </c>
      <c r="G85" s="4" t="s">
        <v>225</v>
      </c>
      <c r="H85" s="4" t="s">
        <v>6</v>
      </c>
      <c r="I85" s="4" t="s">
        <v>226</v>
      </c>
      <c r="J85" s="4"/>
      <c r="K85" s="4" t="s">
        <v>506</v>
      </c>
      <c r="L85" s="3">
        <v>0</v>
      </c>
      <c r="M85" s="3">
        <v>231010000</v>
      </c>
      <c r="N85" s="4" t="s">
        <v>498</v>
      </c>
      <c r="O85" s="3" t="s">
        <v>1419</v>
      </c>
      <c r="P85" s="4" t="s">
        <v>498</v>
      </c>
      <c r="Q85" s="4" t="s">
        <v>500</v>
      </c>
      <c r="R85" s="4" t="s">
        <v>518</v>
      </c>
      <c r="S85" s="4" t="s">
        <v>511</v>
      </c>
      <c r="T85" s="12">
        <v>796</v>
      </c>
      <c r="U85" s="4" t="s">
        <v>508</v>
      </c>
      <c r="V85" s="3">
        <v>300</v>
      </c>
      <c r="W85" s="14">
        <v>1071</v>
      </c>
      <c r="X85" s="26">
        <f>V85*W85</f>
        <v>321300</v>
      </c>
      <c r="Y85" s="26">
        <f t="shared" si="3"/>
        <v>359856.00000000006</v>
      </c>
      <c r="Z85" s="3"/>
      <c r="AA85" s="4" t="s">
        <v>1405</v>
      </c>
      <c r="AB85" s="4"/>
      <c r="AC85" s="111"/>
    </row>
    <row r="86" spans="1:29" s="68" customFormat="1" ht="102">
      <c r="A86" s="3" t="s">
        <v>2261</v>
      </c>
      <c r="B86" s="4" t="s">
        <v>493</v>
      </c>
      <c r="C86" s="4" t="s">
        <v>494</v>
      </c>
      <c r="D86" s="64" t="s">
        <v>1875</v>
      </c>
      <c r="E86" s="118" t="s">
        <v>1876</v>
      </c>
      <c r="F86" s="118" t="s">
        <v>2576</v>
      </c>
      <c r="G86" s="118" t="s">
        <v>1877</v>
      </c>
      <c r="H86" s="118" t="s">
        <v>2577</v>
      </c>
      <c r="I86" s="4" t="s">
        <v>1878</v>
      </c>
      <c r="J86" s="4"/>
      <c r="K86" s="4" t="s">
        <v>506</v>
      </c>
      <c r="L86" s="11">
        <v>0</v>
      </c>
      <c r="M86" s="3">
        <v>231010000</v>
      </c>
      <c r="N86" s="4" t="s">
        <v>498</v>
      </c>
      <c r="O86" s="4" t="s">
        <v>592</v>
      </c>
      <c r="P86" s="4" t="s">
        <v>498</v>
      </c>
      <c r="Q86" s="4" t="s">
        <v>500</v>
      </c>
      <c r="R86" s="4" t="s">
        <v>518</v>
      </c>
      <c r="S86" s="4" t="s">
        <v>511</v>
      </c>
      <c r="T86" s="4">
        <v>55</v>
      </c>
      <c r="U86" s="9" t="s">
        <v>47</v>
      </c>
      <c r="V86" s="4">
        <v>16</v>
      </c>
      <c r="W86" s="11">
        <v>2500</v>
      </c>
      <c r="X86" s="24">
        <f>V86*W86</f>
        <v>40000</v>
      </c>
      <c r="Y86" s="108">
        <f aca="true" t="shared" si="4" ref="Y86:Y93">X86*1.12</f>
        <v>44800.00000000001</v>
      </c>
      <c r="Z86" s="4"/>
      <c r="AA86" s="4" t="s">
        <v>1405</v>
      </c>
      <c r="AB86" s="4"/>
      <c r="AC86" s="111"/>
    </row>
    <row r="87" spans="1:29" s="68" customFormat="1" ht="191.25">
      <c r="A87" s="3" t="s">
        <v>2262</v>
      </c>
      <c r="B87" s="4" t="s">
        <v>493</v>
      </c>
      <c r="C87" s="4" t="s">
        <v>494</v>
      </c>
      <c r="D87" s="65" t="s">
        <v>795</v>
      </c>
      <c r="E87" s="66" t="s">
        <v>711</v>
      </c>
      <c r="F87" s="66" t="s">
        <v>711</v>
      </c>
      <c r="G87" s="67" t="s">
        <v>796</v>
      </c>
      <c r="H87" s="67" t="s">
        <v>2621</v>
      </c>
      <c r="I87" s="4" t="s">
        <v>60</v>
      </c>
      <c r="J87" s="4"/>
      <c r="K87" s="4" t="s">
        <v>600</v>
      </c>
      <c r="L87" s="4">
        <v>0</v>
      </c>
      <c r="M87" s="3">
        <v>231010000</v>
      </c>
      <c r="N87" s="4" t="s">
        <v>498</v>
      </c>
      <c r="O87" s="3" t="s">
        <v>592</v>
      </c>
      <c r="P87" s="4" t="s">
        <v>498</v>
      </c>
      <c r="Q87" s="4" t="s">
        <v>500</v>
      </c>
      <c r="R87" s="13" t="s">
        <v>1846</v>
      </c>
      <c r="S87" s="4" t="s">
        <v>511</v>
      </c>
      <c r="T87" s="15" t="s">
        <v>602</v>
      </c>
      <c r="U87" s="15" t="s">
        <v>710</v>
      </c>
      <c r="V87" s="3">
        <v>45</v>
      </c>
      <c r="W87" s="11">
        <v>336607</v>
      </c>
      <c r="X87" s="26">
        <v>0</v>
      </c>
      <c r="Y87" s="26">
        <f t="shared" si="4"/>
        <v>0</v>
      </c>
      <c r="Z87" s="4"/>
      <c r="AA87" s="4" t="s">
        <v>1405</v>
      </c>
      <c r="AB87" s="4">
        <v>7</v>
      </c>
      <c r="AC87" s="111"/>
    </row>
    <row r="88" spans="1:29" s="68" customFormat="1" ht="191.25">
      <c r="A88" s="3" t="s">
        <v>2870</v>
      </c>
      <c r="B88" s="4" t="s">
        <v>493</v>
      </c>
      <c r="C88" s="4" t="s">
        <v>494</v>
      </c>
      <c r="D88" s="65" t="s">
        <v>795</v>
      </c>
      <c r="E88" s="66" t="s">
        <v>711</v>
      </c>
      <c r="F88" s="66" t="s">
        <v>711</v>
      </c>
      <c r="G88" s="67" t="s">
        <v>796</v>
      </c>
      <c r="H88" s="67" t="s">
        <v>2621</v>
      </c>
      <c r="I88" s="4" t="s">
        <v>60</v>
      </c>
      <c r="J88" s="4"/>
      <c r="K88" s="4" t="s">
        <v>2869</v>
      </c>
      <c r="L88" s="4">
        <v>0</v>
      </c>
      <c r="M88" s="3">
        <v>231010000</v>
      </c>
      <c r="N88" s="4" t="s">
        <v>498</v>
      </c>
      <c r="O88" s="3" t="s">
        <v>592</v>
      </c>
      <c r="P88" s="4" t="s">
        <v>498</v>
      </c>
      <c r="Q88" s="4" t="s">
        <v>500</v>
      </c>
      <c r="R88" s="13" t="s">
        <v>1846</v>
      </c>
      <c r="S88" s="4" t="s">
        <v>511</v>
      </c>
      <c r="T88" s="15" t="s">
        <v>602</v>
      </c>
      <c r="U88" s="15" t="s">
        <v>710</v>
      </c>
      <c r="V88" s="3">
        <v>45</v>
      </c>
      <c r="W88" s="11">
        <v>336607</v>
      </c>
      <c r="X88" s="26">
        <f>V88*W88</f>
        <v>15147315</v>
      </c>
      <c r="Y88" s="26">
        <f t="shared" si="4"/>
        <v>16964992.8</v>
      </c>
      <c r="Z88" s="4"/>
      <c r="AA88" s="4" t="s">
        <v>1405</v>
      </c>
      <c r="AB88" s="4"/>
      <c r="AC88" s="111"/>
    </row>
    <row r="89" spans="1:29" s="68" customFormat="1" ht="114.75">
      <c r="A89" s="3" t="s">
        <v>2263</v>
      </c>
      <c r="B89" s="4" t="s">
        <v>493</v>
      </c>
      <c r="C89" s="4" t="s">
        <v>494</v>
      </c>
      <c r="D89" s="4" t="s">
        <v>445</v>
      </c>
      <c r="E89" s="4" t="s">
        <v>446</v>
      </c>
      <c r="F89" s="4" t="s">
        <v>446</v>
      </c>
      <c r="G89" s="4" t="s">
        <v>447</v>
      </c>
      <c r="H89" s="4" t="s">
        <v>2</v>
      </c>
      <c r="I89" s="10" t="s">
        <v>448</v>
      </c>
      <c r="J89" s="10"/>
      <c r="K89" s="4" t="s">
        <v>506</v>
      </c>
      <c r="L89" s="3">
        <v>0</v>
      </c>
      <c r="M89" s="3">
        <v>231010000</v>
      </c>
      <c r="N89" s="4" t="s">
        <v>498</v>
      </c>
      <c r="O89" s="3" t="s">
        <v>1419</v>
      </c>
      <c r="P89" s="4" t="s">
        <v>498</v>
      </c>
      <c r="Q89" s="4" t="s">
        <v>500</v>
      </c>
      <c r="R89" s="4" t="s">
        <v>518</v>
      </c>
      <c r="S89" s="4" t="s">
        <v>511</v>
      </c>
      <c r="T89" s="15" t="s">
        <v>556</v>
      </c>
      <c r="U89" s="15" t="s">
        <v>557</v>
      </c>
      <c r="V89" s="3">
        <v>66</v>
      </c>
      <c r="W89" s="11">
        <v>2455</v>
      </c>
      <c r="X89" s="26">
        <f>V89*W89</f>
        <v>162030</v>
      </c>
      <c r="Y89" s="26">
        <f t="shared" si="4"/>
        <v>181473.6</v>
      </c>
      <c r="Z89" s="4"/>
      <c r="AA89" s="4" t="s">
        <v>1405</v>
      </c>
      <c r="AB89" s="4"/>
      <c r="AC89" s="111"/>
    </row>
    <row r="90" spans="1:29" s="68" customFormat="1" ht="140.25">
      <c r="A90" s="3" t="s">
        <v>2264</v>
      </c>
      <c r="B90" s="4" t="s">
        <v>493</v>
      </c>
      <c r="C90" s="4" t="s">
        <v>494</v>
      </c>
      <c r="D90" s="4" t="s">
        <v>790</v>
      </c>
      <c r="E90" s="4" t="s">
        <v>792</v>
      </c>
      <c r="F90" s="4" t="s">
        <v>791</v>
      </c>
      <c r="G90" s="4" t="s">
        <v>861</v>
      </c>
      <c r="H90" s="4" t="s">
        <v>862</v>
      </c>
      <c r="I90" s="4" t="s">
        <v>793</v>
      </c>
      <c r="J90" s="4"/>
      <c r="K90" s="4" t="s">
        <v>497</v>
      </c>
      <c r="L90" s="11">
        <v>0</v>
      </c>
      <c r="M90" s="3">
        <v>231010000</v>
      </c>
      <c r="N90" s="4" t="s">
        <v>498</v>
      </c>
      <c r="O90" s="13" t="s">
        <v>507</v>
      </c>
      <c r="P90" s="4" t="s">
        <v>794</v>
      </c>
      <c r="Q90" s="4" t="s">
        <v>500</v>
      </c>
      <c r="R90" s="4" t="s">
        <v>518</v>
      </c>
      <c r="S90" s="4" t="s">
        <v>511</v>
      </c>
      <c r="T90" s="4">
        <v>796</v>
      </c>
      <c r="U90" s="4" t="s">
        <v>508</v>
      </c>
      <c r="V90" s="46">
        <v>4</v>
      </c>
      <c r="W90" s="24">
        <v>4464</v>
      </c>
      <c r="X90" s="26">
        <f>V90*W90</f>
        <v>17856</v>
      </c>
      <c r="Y90" s="26">
        <f t="shared" si="4"/>
        <v>19998.72</v>
      </c>
      <c r="Z90" s="24"/>
      <c r="AA90" s="4" t="s">
        <v>1405</v>
      </c>
      <c r="AB90" s="4"/>
      <c r="AC90" s="111"/>
    </row>
    <row r="91" spans="1:29" s="68" customFormat="1" ht="120" customHeight="1">
      <c r="A91" s="3" t="s">
        <v>2265</v>
      </c>
      <c r="B91" s="4" t="s">
        <v>493</v>
      </c>
      <c r="C91" s="4" t="s">
        <v>494</v>
      </c>
      <c r="D91" s="9" t="s">
        <v>1872</v>
      </c>
      <c r="E91" s="117" t="s">
        <v>719</v>
      </c>
      <c r="F91" s="117" t="s">
        <v>719</v>
      </c>
      <c r="G91" s="117" t="s">
        <v>1873</v>
      </c>
      <c r="H91" s="117" t="s">
        <v>1873</v>
      </c>
      <c r="I91" s="3"/>
      <c r="J91" s="3"/>
      <c r="K91" s="4" t="s">
        <v>506</v>
      </c>
      <c r="L91" s="3">
        <v>0</v>
      </c>
      <c r="M91" s="3">
        <v>231010000</v>
      </c>
      <c r="N91" s="4" t="s">
        <v>498</v>
      </c>
      <c r="O91" s="3" t="s">
        <v>561</v>
      </c>
      <c r="P91" s="4" t="s">
        <v>498</v>
      </c>
      <c r="Q91" s="4" t="s">
        <v>500</v>
      </c>
      <c r="R91" s="4" t="s">
        <v>518</v>
      </c>
      <c r="S91" s="4" t="s">
        <v>511</v>
      </c>
      <c r="T91" s="4" t="s">
        <v>569</v>
      </c>
      <c r="U91" s="4" t="s">
        <v>1874</v>
      </c>
      <c r="V91" s="3">
        <v>1000</v>
      </c>
      <c r="W91" s="11">
        <v>714</v>
      </c>
      <c r="X91" s="26">
        <v>0</v>
      </c>
      <c r="Y91" s="26">
        <f t="shared" si="4"/>
        <v>0</v>
      </c>
      <c r="Z91" s="4"/>
      <c r="AA91" s="4" t="s">
        <v>1405</v>
      </c>
      <c r="AB91" s="4">
        <v>11</v>
      </c>
      <c r="AC91" s="111"/>
    </row>
    <row r="92" spans="1:29" s="68" customFormat="1" ht="120" customHeight="1">
      <c r="A92" s="3" t="s">
        <v>2942</v>
      </c>
      <c r="B92" s="4" t="s">
        <v>493</v>
      </c>
      <c r="C92" s="4" t="s">
        <v>494</v>
      </c>
      <c r="D92" s="9" t="s">
        <v>1872</v>
      </c>
      <c r="E92" s="117" t="s">
        <v>719</v>
      </c>
      <c r="F92" s="117" t="s">
        <v>719</v>
      </c>
      <c r="G92" s="117" t="s">
        <v>1873</v>
      </c>
      <c r="H92" s="117" t="s">
        <v>1873</v>
      </c>
      <c r="I92" s="3"/>
      <c r="J92" s="3"/>
      <c r="K92" s="4" t="s">
        <v>506</v>
      </c>
      <c r="L92" s="3">
        <v>0</v>
      </c>
      <c r="M92" s="3">
        <v>231010000</v>
      </c>
      <c r="N92" s="4" t="s">
        <v>498</v>
      </c>
      <c r="O92" s="3" t="s">
        <v>1419</v>
      </c>
      <c r="P92" s="4" t="s">
        <v>498</v>
      </c>
      <c r="Q92" s="4" t="s">
        <v>500</v>
      </c>
      <c r="R92" s="4" t="s">
        <v>518</v>
      </c>
      <c r="S92" s="4" t="s">
        <v>511</v>
      </c>
      <c r="T92" s="4" t="s">
        <v>569</v>
      </c>
      <c r="U92" s="4" t="s">
        <v>1874</v>
      </c>
      <c r="V92" s="3">
        <v>1000</v>
      </c>
      <c r="W92" s="11">
        <v>714</v>
      </c>
      <c r="X92" s="26">
        <f>V92*W92</f>
        <v>714000</v>
      </c>
      <c r="Y92" s="26">
        <f t="shared" si="4"/>
        <v>799680.0000000001</v>
      </c>
      <c r="Z92" s="4"/>
      <c r="AA92" s="4" t="s">
        <v>1405</v>
      </c>
      <c r="AB92" s="4"/>
      <c r="AC92" s="111"/>
    </row>
    <row r="93" spans="1:29" s="68" customFormat="1" ht="120.75" customHeight="1">
      <c r="A93" s="3" t="s">
        <v>2266</v>
      </c>
      <c r="B93" s="4" t="s">
        <v>493</v>
      </c>
      <c r="C93" s="4" t="s">
        <v>494</v>
      </c>
      <c r="D93" s="57" t="s">
        <v>934</v>
      </c>
      <c r="E93" s="57" t="s">
        <v>936</v>
      </c>
      <c r="F93" s="57" t="s">
        <v>935</v>
      </c>
      <c r="G93" s="57" t="s">
        <v>1189</v>
      </c>
      <c r="H93" s="57" t="s">
        <v>1190</v>
      </c>
      <c r="I93" s="57"/>
      <c r="J93" s="57"/>
      <c r="K93" s="4" t="s">
        <v>506</v>
      </c>
      <c r="L93" s="58" t="s">
        <v>61</v>
      </c>
      <c r="M93" s="12" t="s">
        <v>2578</v>
      </c>
      <c r="N93" s="4" t="s">
        <v>498</v>
      </c>
      <c r="O93" s="58" t="s">
        <v>709</v>
      </c>
      <c r="P93" s="4" t="s">
        <v>498</v>
      </c>
      <c r="Q93" s="4" t="s">
        <v>500</v>
      </c>
      <c r="R93" s="16" t="s">
        <v>515</v>
      </c>
      <c r="S93" s="59" t="s">
        <v>511</v>
      </c>
      <c r="T93" s="58" t="s">
        <v>179</v>
      </c>
      <c r="U93" s="60" t="s">
        <v>508</v>
      </c>
      <c r="V93" s="61">
        <v>100</v>
      </c>
      <c r="W93" s="62">
        <v>2200</v>
      </c>
      <c r="X93" s="61">
        <f>V93*W93</f>
        <v>220000</v>
      </c>
      <c r="Y93" s="61">
        <f t="shared" si="4"/>
        <v>246400.00000000003</v>
      </c>
      <c r="Z93" s="60"/>
      <c r="AA93" s="40" t="s">
        <v>1405</v>
      </c>
      <c r="AB93" s="30"/>
      <c r="AC93" s="111"/>
    </row>
    <row r="94" spans="1:29" s="68" customFormat="1" ht="89.25">
      <c r="A94" s="3" t="s">
        <v>2267</v>
      </c>
      <c r="B94" s="4" t="s">
        <v>493</v>
      </c>
      <c r="C94" s="4" t="s">
        <v>494</v>
      </c>
      <c r="D94" s="57" t="s">
        <v>1768</v>
      </c>
      <c r="E94" s="57" t="s">
        <v>1771</v>
      </c>
      <c r="F94" s="57" t="s">
        <v>1769</v>
      </c>
      <c r="G94" s="57" t="s">
        <v>1772</v>
      </c>
      <c r="H94" s="57" t="s">
        <v>1770</v>
      </c>
      <c r="I94" s="57"/>
      <c r="J94" s="57"/>
      <c r="K94" s="4" t="s">
        <v>506</v>
      </c>
      <c r="L94" s="58" t="s">
        <v>61</v>
      </c>
      <c r="M94" s="12" t="s">
        <v>2578</v>
      </c>
      <c r="N94" s="4" t="s">
        <v>498</v>
      </c>
      <c r="O94" s="57" t="s">
        <v>509</v>
      </c>
      <c r="P94" s="4" t="s">
        <v>498</v>
      </c>
      <c r="Q94" s="4" t="s">
        <v>500</v>
      </c>
      <c r="R94" s="16" t="s">
        <v>515</v>
      </c>
      <c r="S94" s="59" t="s">
        <v>511</v>
      </c>
      <c r="T94" s="58" t="s">
        <v>179</v>
      </c>
      <c r="U94" s="60" t="s">
        <v>508</v>
      </c>
      <c r="V94" s="61">
        <v>50</v>
      </c>
      <c r="W94" s="62">
        <v>12</v>
      </c>
      <c r="X94" s="61">
        <f aca="true" t="shared" si="5" ref="X94:X140">V94*W94</f>
        <v>600</v>
      </c>
      <c r="Y94" s="61">
        <f aca="true" t="shared" si="6" ref="Y94:Y144">X94*1.12</f>
        <v>672.0000000000001</v>
      </c>
      <c r="Z94" s="60"/>
      <c r="AA94" s="40" t="s">
        <v>1405</v>
      </c>
      <c r="AB94" s="30"/>
      <c r="AC94" s="111"/>
    </row>
    <row r="95" spans="1:28" ht="89.25">
      <c r="A95" s="3" t="s">
        <v>2268</v>
      </c>
      <c r="B95" s="4" t="s">
        <v>493</v>
      </c>
      <c r="C95" s="4" t="s">
        <v>494</v>
      </c>
      <c r="D95" s="57" t="s">
        <v>1191</v>
      </c>
      <c r="E95" s="57" t="s">
        <v>938</v>
      </c>
      <c r="F95" s="57" t="s">
        <v>937</v>
      </c>
      <c r="G95" s="57" t="s">
        <v>939</v>
      </c>
      <c r="H95" s="57" t="s">
        <v>1192</v>
      </c>
      <c r="I95" s="57" t="s">
        <v>940</v>
      </c>
      <c r="J95" s="57"/>
      <c r="K95" s="4" t="s">
        <v>506</v>
      </c>
      <c r="L95" s="58" t="s">
        <v>61</v>
      </c>
      <c r="M95" s="12" t="s">
        <v>2578</v>
      </c>
      <c r="N95" s="4" t="s">
        <v>498</v>
      </c>
      <c r="O95" s="58" t="s">
        <v>509</v>
      </c>
      <c r="P95" s="4" t="s">
        <v>498</v>
      </c>
      <c r="Q95" s="4" t="s">
        <v>500</v>
      </c>
      <c r="R95" s="16" t="s">
        <v>515</v>
      </c>
      <c r="S95" s="59" t="s">
        <v>511</v>
      </c>
      <c r="T95" s="58" t="s">
        <v>556</v>
      </c>
      <c r="U95" s="60" t="s">
        <v>536</v>
      </c>
      <c r="V95" s="61">
        <v>60</v>
      </c>
      <c r="W95" s="62">
        <v>50</v>
      </c>
      <c r="X95" s="61">
        <f t="shared" si="5"/>
        <v>3000</v>
      </c>
      <c r="Y95" s="61">
        <f t="shared" si="6"/>
        <v>3360.0000000000005</v>
      </c>
      <c r="Z95" s="60"/>
      <c r="AA95" s="40" t="s">
        <v>1405</v>
      </c>
      <c r="AB95" s="30"/>
    </row>
    <row r="96" spans="1:28" ht="89.25">
      <c r="A96" s="3" t="s">
        <v>2269</v>
      </c>
      <c r="B96" s="4" t="s">
        <v>493</v>
      </c>
      <c r="C96" s="4" t="s">
        <v>494</v>
      </c>
      <c r="D96" s="57" t="s">
        <v>1193</v>
      </c>
      <c r="E96" s="57" t="s">
        <v>941</v>
      </c>
      <c r="F96" s="63" t="s">
        <v>941</v>
      </c>
      <c r="G96" s="63" t="s">
        <v>942</v>
      </c>
      <c r="H96" s="57" t="s">
        <v>1194</v>
      </c>
      <c r="I96" s="57" t="s">
        <v>1236</v>
      </c>
      <c r="J96" s="57"/>
      <c r="K96" s="4" t="s">
        <v>506</v>
      </c>
      <c r="L96" s="58" t="s">
        <v>61</v>
      </c>
      <c r="M96" s="12" t="s">
        <v>2578</v>
      </c>
      <c r="N96" s="4" t="s">
        <v>498</v>
      </c>
      <c r="O96" s="58" t="s">
        <v>509</v>
      </c>
      <c r="P96" s="4" t="s">
        <v>498</v>
      </c>
      <c r="Q96" s="4" t="s">
        <v>500</v>
      </c>
      <c r="R96" s="16" t="s">
        <v>515</v>
      </c>
      <c r="S96" s="59" t="s">
        <v>511</v>
      </c>
      <c r="T96" s="58" t="s">
        <v>556</v>
      </c>
      <c r="U96" s="60" t="s">
        <v>536</v>
      </c>
      <c r="V96" s="61">
        <v>2</v>
      </c>
      <c r="W96" s="62">
        <v>500</v>
      </c>
      <c r="X96" s="61">
        <f t="shared" si="5"/>
        <v>1000</v>
      </c>
      <c r="Y96" s="61">
        <f t="shared" si="6"/>
        <v>1120</v>
      </c>
      <c r="Z96" s="60"/>
      <c r="AA96" s="40" t="s">
        <v>1405</v>
      </c>
      <c r="AB96" s="30"/>
    </row>
    <row r="97" spans="1:28" ht="111.75" customHeight="1">
      <c r="A97" s="3" t="s">
        <v>2270</v>
      </c>
      <c r="B97" s="4" t="s">
        <v>493</v>
      </c>
      <c r="C97" s="4" t="s">
        <v>494</v>
      </c>
      <c r="D97" s="57" t="s">
        <v>943</v>
      </c>
      <c r="E97" s="57" t="s">
        <v>944</v>
      </c>
      <c r="F97" s="57" t="s">
        <v>944</v>
      </c>
      <c r="G97" s="57" t="s">
        <v>945</v>
      </c>
      <c r="H97" s="57" t="s">
        <v>1195</v>
      </c>
      <c r="I97" s="57" t="s">
        <v>946</v>
      </c>
      <c r="J97" s="57"/>
      <c r="K97" s="4" t="s">
        <v>506</v>
      </c>
      <c r="L97" s="58" t="s">
        <v>61</v>
      </c>
      <c r="M97" s="12" t="s">
        <v>2578</v>
      </c>
      <c r="N97" s="4" t="s">
        <v>498</v>
      </c>
      <c r="O97" s="58" t="s">
        <v>509</v>
      </c>
      <c r="P97" s="4" t="s">
        <v>498</v>
      </c>
      <c r="Q97" s="4" t="s">
        <v>500</v>
      </c>
      <c r="R97" s="16" t="s">
        <v>515</v>
      </c>
      <c r="S97" s="59" t="s">
        <v>511</v>
      </c>
      <c r="T97" s="58" t="s">
        <v>48</v>
      </c>
      <c r="U97" s="60" t="s">
        <v>949</v>
      </c>
      <c r="V97" s="61">
        <v>1</v>
      </c>
      <c r="W97" s="62">
        <v>2000</v>
      </c>
      <c r="X97" s="61">
        <f t="shared" si="5"/>
        <v>2000</v>
      </c>
      <c r="Y97" s="61">
        <f t="shared" si="6"/>
        <v>2240</v>
      </c>
      <c r="Z97" s="60"/>
      <c r="AA97" s="40" t="s">
        <v>1405</v>
      </c>
      <c r="AB97" s="30"/>
    </row>
    <row r="98" spans="1:28" ht="153">
      <c r="A98" s="3" t="s">
        <v>2271</v>
      </c>
      <c r="B98" s="4" t="s">
        <v>493</v>
      </c>
      <c r="C98" s="4" t="s">
        <v>494</v>
      </c>
      <c r="D98" s="3" t="s">
        <v>947</v>
      </c>
      <c r="E98" s="57" t="s">
        <v>948</v>
      </c>
      <c r="F98" s="57" t="s">
        <v>948</v>
      </c>
      <c r="G98" s="57" t="s">
        <v>1196</v>
      </c>
      <c r="H98" s="57" t="s">
        <v>1197</v>
      </c>
      <c r="I98" s="3"/>
      <c r="J98" s="3"/>
      <c r="K98" s="4" t="s">
        <v>506</v>
      </c>
      <c r="L98" s="12" t="s">
        <v>61</v>
      </c>
      <c r="M98" s="12" t="s">
        <v>2578</v>
      </c>
      <c r="N98" s="4" t="s">
        <v>498</v>
      </c>
      <c r="O98" s="12" t="s">
        <v>509</v>
      </c>
      <c r="P98" s="4" t="s">
        <v>498</v>
      </c>
      <c r="Q98" s="4" t="s">
        <v>500</v>
      </c>
      <c r="R98" s="16" t="s">
        <v>515</v>
      </c>
      <c r="S98" s="59" t="s">
        <v>511</v>
      </c>
      <c r="T98" s="12" t="s">
        <v>185</v>
      </c>
      <c r="U98" s="60" t="s">
        <v>641</v>
      </c>
      <c r="V98" s="26">
        <v>10</v>
      </c>
      <c r="W98" s="24">
        <v>60</v>
      </c>
      <c r="X98" s="61">
        <f t="shared" si="5"/>
        <v>600</v>
      </c>
      <c r="Y98" s="61">
        <f t="shared" si="6"/>
        <v>672.0000000000001</v>
      </c>
      <c r="Z98" s="4"/>
      <c r="AA98" s="40" t="s">
        <v>1405</v>
      </c>
      <c r="AB98" s="30"/>
    </row>
    <row r="99" spans="1:28" ht="89.25">
      <c r="A99" s="3" t="s">
        <v>2272</v>
      </c>
      <c r="B99" s="4" t="s">
        <v>493</v>
      </c>
      <c r="C99" s="4" t="s">
        <v>494</v>
      </c>
      <c r="D99" s="4" t="s">
        <v>950</v>
      </c>
      <c r="E99" s="4" t="s">
        <v>951</v>
      </c>
      <c r="F99" s="4" t="s">
        <v>951</v>
      </c>
      <c r="G99" s="4" t="s">
        <v>952</v>
      </c>
      <c r="H99" s="10" t="s">
        <v>1198</v>
      </c>
      <c r="I99" s="4" t="s">
        <v>953</v>
      </c>
      <c r="J99" s="4"/>
      <c r="K99" s="4" t="s">
        <v>506</v>
      </c>
      <c r="L99" s="4">
        <v>0</v>
      </c>
      <c r="M99" s="12" t="s">
        <v>2578</v>
      </c>
      <c r="N99" s="4" t="s">
        <v>498</v>
      </c>
      <c r="O99" s="4" t="s">
        <v>509</v>
      </c>
      <c r="P99" s="4" t="s">
        <v>498</v>
      </c>
      <c r="Q99" s="4" t="s">
        <v>500</v>
      </c>
      <c r="R99" s="16" t="s">
        <v>515</v>
      </c>
      <c r="S99" s="59" t="s">
        <v>511</v>
      </c>
      <c r="T99" s="12" t="s">
        <v>556</v>
      </c>
      <c r="U99" s="4" t="s">
        <v>536</v>
      </c>
      <c r="V99" s="24">
        <v>2</v>
      </c>
      <c r="W99" s="24">
        <v>500</v>
      </c>
      <c r="X99" s="61">
        <f t="shared" si="5"/>
        <v>1000</v>
      </c>
      <c r="Y99" s="61">
        <f t="shared" si="6"/>
        <v>1120</v>
      </c>
      <c r="Z99" s="37"/>
      <c r="AA99" s="40" t="s">
        <v>1405</v>
      </c>
      <c r="AB99" s="30"/>
    </row>
    <row r="100" spans="1:28" ht="89.25">
      <c r="A100" s="3" t="s">
        <v>2273</v>
      </c>
      <c r="B100" s="4" t="s">
        <v>493</v>
      </c>
      <c r="C100" s="4" t="s">
        <v>494</v>
      </c>
      <c r="D100" s="4" t="s">
        <v>1773</v>
      </c>
      <c r="E100" s="4" t="s">
        <v>1771</v>
      </c>
      <c r="F100" s="4" t="s">
        <v>1769</v>
      </c>
      <c r="G100" s="4" t="s">
        <v>1775</v>
      </c>
      <c r="H100" s="4" t="s">
        <v>1774</v>
      </c>
      <c r="I100" s="4"/>
      <c r="J100" s="4"/>
      <c r="K100" s="4" t="s">
        <v>506</v>
      </c>
      <c r="L100" s="3">
        <v>0</v>
      </c>
      <c r="M100" s="12" t="s">
        <v>2578</v>
      </c>
      <c r="N100" s="4" t="s">
        <v>498</v>
      </c>
      <c r="O100" s="3" t="s">
        <v>509</v>
      </c>
      <c r="P100" s="4" t="s">
        <v>498</v>
      </c>
      <c r="Q100" s="4" t="s">
        <v>1199</v>
      </c>
      <c r="R100" s="16" t="s">
        <v>515</v>
      </c>
      <c r="S100" s="59" t="s">
        <v>511</v>
      </c>
      <c r="T100" s="12" t="s">
        <v>179</v>
      </c>
      <c r="U100" s="4" t="s">
        <v>508</v>
      </c>
      <c r="V100" s="26">
        <v>100</v>
      </c>
      <c r="W100" s="24">
        <v>15</v>
      </c>
      <c r="X100" s="61">
        <f t="shared" si="5"/>
        <v>1500</v>
      </c>
      <c r="Y100" s="61">
        <f t="shared" si="6"/>
        <v>1680.0000000000002</v>
      </c>
      <c r="Z100" s="4"/>
      <c r="AA100" s="40" t="s">
        <v>1405</v>
      </c>
      <c r="AB100" s="30"/>
    </row>
    <row r="101" spans="1:28" ht="102">
      <c r="A101" s="3" t="s">
        <v>2274</v>
      </c>
      <c r="B101" s="4" t="s">
        <v>493</v>
      </c>
      <c r="C101" s="4" t="s">
        <v>494</v>
      </c>
      <c r="D101" s="64" t="s">
        <v>954</v>
      </c>
      <c r="E101" s="4" t="s">
        <v>955</v>
      </c>
      <c r="F101" s="4" t="s">
        <v>955</v>
      </c>
      <c r="G101" s="4" t="s">
        <v>956</v>
      </c>
      <c r="H101" s="10" t="s">
        <v>1200</v>
      </c>
      <c r="I101" s="4" t="s">
        <v>1235</v>
      </c>
      <c r="J101" s="4"/>
      <c r="K101" s="4" t="s">
        <v>506</v>
      </c>
      <c r="L101" s="3">
        <v>0</v>
      </c>
      <c r="M101" s="12" t="s">
        <v>2578</v>
      </c>
      <c r="N101" s="4" t="s">
        <v>498</v>
      </c>
      <c r="O101" s="3" t="s">
        <v>509</v>
      </c>
      <c r="P101" s="4" t="s">
        <v>498</v>
      </c>
      <c r="Q101" s="4" t="s">
        <v>500</v>
      </c>
      <c r="R101" s="16" t="s">
        <v>515</v>
      </c>
      <c r="S101" s="59" t="s">
        <v>511</v>
      </c>
      <c r="T101" s="12" t="s">
        <v>185</v>
      </c>
      <c r="U101" s="60" t="s">
        <v>641</v>
      </c>
      <c r="V101" s="26">
        <v>3</v>
      </c>
      <c r="W101" s="24">
        <v>350</v>
      </c>
      <c r="X101" s="61">
        <f t="shared" si="5"/>
        <v>1050</v>
      </c>
      <c r="Y101" s="61">
        <f t="shared" si="6"/>
        <v>1176</v>
      </c>
      <c r="Z101" s="4"/>
      <c r="AA101" s="40" t="s">
        <v>1405</v>
      </c>
      <c r="AB101" s="30"/>
    </row>
    <row r="102" spans="1:28" ht="76.5" customHeight="1">
      <c r="A102" s="3" t="s">
        <v>2275</v>
      </c>
      <c r="B102" s="4" t="s">
        <v>493</v>
      </c>
      <c r="C102" s="4" t="s">
        <v>494</v>
      </c>
      <c r="D102" s="4" t="s">
        <v>1778</v>
      </c>
      <c r="E102" s="4" t="s">
        <v>1771</v>
      </c>
      <c r="F102" s="4" t="s">
        <v>1769</v>
      </c>
      <c r="G102" s="4" t="s">
        <v>1777</v>
      </c>
      <c r="H102" s="4" t="s">
        <v>1776</v>
      </c>
      <c r="I102" s="4"/>
      <c r="J102" s="4"/>
      <c r="K102" s="4" t="s">
        <v>506</v>
      </c>
      <c r="L102" s="3">
        <v>0</v>
      </c>
      <c r="M102" s="12" t="s">
        <v>2578</v>
      </c>
      <c r="N102" s="4" t="s">
        <v>498</v>
      </c>
      <c r="O102" s="3" t="s">
        <v>509</v>
      </c>
      <c r="P102" s="4" t="s">
        <v>498</v>
      </c>
      <c r="Q102" s="4" t="s">
        <v>500</v>
      </c>
      <c r="R102" s="16" t="s">
        <v>515</v>
      </c>
      <c r="S102" s="59" t="s">
        <v>511</v>
      </c>
      <c r="T102" s="25" t="s">
        <v>179</v>
      </c>
      <c r="U102" s="14" t="s">
        <v>508</v>
      </c>
      <c r="V102" s="26">
        <v>50</v>
      </c>
      <c r="W102" s="24">
        <v>18</v>
      </c>
      <c r="X102" s="61">
        <f t="shared" si="5"/>
        <v>900</v>
      </c>
      <c r="Y102" s="61">
        <f t="shared" si="6"/>
        <v>1008.0000000000001</v>
      </c>
      <c r="Z102" s="37"/>
      <c r="AA102" s="40" t="s">
        <v>1405</v>
      </c>
      <c r="AB102" s="30"/>
    </row>
    <row r="103" spans="1:28" ht="89.25">
      <c r="A103" s="3" t="s">
        <v>2276</v>
      </c>
      <c r="B103" s="4" t="s">
        <v>493</v>
      </c>
      <c r="C103" s="4" t="s">
        <v>494</v>
      </c>
      <c r="D103" s="4" t="s">
        <v>1779</v>
      </c>
      <c r="E103" s="4" t="s">
        <v>1771</v>
      </c>
      <c r="F103" s="4" t="s">
        <v>1769</v>
      </c>
      <c r="G103" s="4" t="s">
        <v>1781</v>
      </c>
      <c r="H103" s="4" t="s">
        <v>1780</v>
      </c>
      <c r="I103" s="4"/>
      <c r="J103" s="4"/>
      <c r="K103" s="4" t="s">
        <v>506</v>
      </c>
      <c r="L103" s="3">
        <v>0</v>
      </c>
      <c r="M103" s="12" t="s">
        <v>2578</v>
      </c>
      <c r="N103" s="4" t="s">
        <v>498</v>
      </c>
      <c r="O103" s="3" t="s">
        <v>509</v>
      </c>
      <c r="P103" s="4" t="s">
        <v>498</v>
      </c>
      <c r="Q103" s="4" t="s">
        <v>500</v>
      </c>
      <c r="R103" s="16" t="s">
        <v>515</v>
      </c>
      <c r="S103" s="59" t="s">
        <v>511</v>
      </c>
      <c r="T103" s="12" t="s">
        <v>179</v>
      </c>
      <c r="U103" s="4" t="s">
        <v>508</v>
      </c>
      <c r="V103" s="26">
        <v>20</v>
      </c>
      <c r="W103" s="24">
        <v>25</v>
      </c>
      <c r="X103" s="61">
        <f t="shared" si="5"/>
        <v>500</v>
      </c>
      <c r="Y103" s="61">
        <f t="shared" si="6"/>
        <v>560</v>
      </c>
      <c r="Z103" s="4"/>
      <c r="AA103" s="40" t="s">
        <v>1405</v>
      </c>
      <c r="AB103" s="30"/>
    </row>
    <row r="104" spans="1:28" ht="260.25" customHeight="1">
      <c r="A104" s="3" t="s">
        <v>2277</v>
      </c>
      <c r="B104" s="4" t="s">
        <v>493</v>
      </c>
      <c r="C104" s="4" t="s">
        <v>494</v>
      </c>
      <c r="D104" s="4" t="s">
        <v>1782</v>
      </c>
      <c r="E104" s="4" t="s">
        <v>1201</v>
      </c>
      <c r="F104" s="4" t="s">
        <v>1201</v>
      </c>
      <c r="G104" s="4" t="s">
        <v>1783</v>
      </c>
      <c r="H104" s="4" t="s">
        <v>1784</v>
      </c>
      <c r="I104" s="4"/>
      <c r="J104" s="4"/>
      <c r="K104" s="4" t="s">
        <v>506</v>
      </c>
      <c r="L104" s="3">
        <v>0</v>
      </c>
      <c r="M104" s="12" t="s">
        <v>2578</v>
      </c>
      <c r="N104" s="4" t="s">
        <v>498</v>
      </c>
      <c r="O104" s="3" t="s">
        <v>509</v>
      </c>
      <c r="P104" s="4" t="s">
        <v>498</v>
      </c>
      <c r="Q104" s="4" t="s">
        <v>500</v>
      </c>
      <c r="R104" s="16" t="s">
        <v>515</v>
      </c>
      <c r="S104" s="59" t="s">
        <v>511</v>
      </c>
      <c r="T104" s="12" t="s">
        <v>185</v>
      </c>
      <c r="U104" s="4" t="s">
        <v>949</v>
      </c>
      <c r="V104" s="26">
        <v>50</v>
      </c>
      <c r="W104" s="24">
        <v>60</v>
      </c>
      <c r="X104" s="61">
        <f t="shared" si="5"/>
        <v>3000</v>
      </c>
      <c r="Y104" s="61">
        <f t="shared" si="6"/>
        <v>3360.0000000000005</v>
      </c>
      <c r="Z104" s="4"/>
      <c r="AA104" s="40" t="s">
        <v>1405</v>
      </c>
      <c r="AB104" s="30"/>
    </row>
    <row r="105" spans="1:28" ht="89.25">
      <c r="A105" s="3" t="s">
        <v>2278</v>
      </c>
      <c r="B105" s="4" t="s">
        <v>493</v>
      </c>
      <c r="C105" s="4" t="s">
        <v>494</v>
      </c>
      <c r="D105" s="4" t="s">
        <v>957</v>
      </c>
      <c r="E105" s="4" t="s">
        <v>958</v>
      </c>
      <c r="F105" s="4" t="s">
        <v>958</v>
      </c>
      <c r="G105" s="4" t="s">
        <v>959</v>
      </c>
      <c r="H105" s="4" t="s">
        <v>1202</v>
      </c>
      <c r="I105" s="4" t="s">
        <v>960</v>
      </c>
      <c r="J105" s="4"/>
      <c r="K105" s="4" t="s">
        <v>506</v>
      </c>
      <c r="L105" s="3">
        <v>0</v>
      </c>
      <c r="M105" s="12" t="s">
        <v>2578</v>
      </c>
      <c r="N105" s="4" t="s">
        <v>498</v>
      </c>
      <c r="O105" s="3" t="s">
        <v>509</v>
      </c>
      <c r="P105" s="4" t="s">
        <v>498</v>
      </c>
      <c r="Q105" s="4" t="s">
        <v>500</v>
      </c>
      <c r="R105" s="16" t="s">
        <v>515</v>
      </c>
      <c r="S105" s="59" t="s">
        <v>511</v>
      </c>
      <c r="T105" s="12">
        <v>796</v>
      </c>
      <c r="U105" s="4" t="s">
        <v>508</v>
      </c>
      <c r="V105" s="26">
        <v>5</v>
      </c>
      <c r="W105" s="24">
        <v>250</v>
      </c>
      <c r="X105" s="61">
        <f t="shared" si="5"/>
        <v>1250</v>
      </c>
      <c r="Y105" s="61">
        <f t="shared" si="6"/>
        <v>1400.0000000000002</v>
      </c>
      <c r="Z105" s="4"/>
      <c r="AA105" s="40" t="s">
        <v>1405</v>
      </c>
      <c r="AB105" s="30"/>
    </row>
    <row r="106" spans="1:28" ht="89.25">
      <c r="A106" s="3" t="s">
        <v>2279</v>
      </c>
      <c r="B106" s="4" t="s">
        <v>493</v>
      </c>
      <c r="C106" s="4" t="s">
        <v>494</v>
      </c>
      <c r="D106" s="4" t="s">
        <v>961</v>
      </c>
      <c r="E106" s="4" t="s">
        <v>962</v>
      </c>
      <c r="F106" s="4" t="s">
        <v>962</v>
      </c>
      <c r="G106" s="4" t="s">
        <v>963</v>
      </c>
      <c r="H106" s="10" t="s">
        <v>1203</v>
      </c>
      <c r="I106" s="4" t="s">
        <v>964</v>
      </c>
      <c r="J106" s="4"/>
      <c r="K106" s="4" t="s">
        <v>506</v>
      </c>
      <c r="L106" s="3">
        <v>0</v>
      </c>
      <c r="M106" s="12" t="s">
        <v>2578</v>
      </c>
      <c r="N106" s="4" t="s">
        <v>498</v>
      </c>
      <c r="O106" s="3" t="s">
        <v>509</v>
      </c>
      <c r="P106" s="4" t="s">
        <v>498</v>
      </c>
      <c r="Q106" s="4" t="s">
        <v>500</v>
      </c>
      <c r="R106" s="16" t="s">
        <v>515</v>
      </c>
      <c r="S106" s="59" t="s">
        <v>511</v>
      </c>
      <c r="T106" s="12" t="s">
        <v>556</v>
      </c>
      <c r="U106" s="4" t="s">
        <v>557</v>
      </c>
      <c r="V106" s="26">
        <v>2</v>
      </c>
      <c r="W106" s="24">
        <v>200</v>
      </c>
      <c r="X106" s="61">
        <f t="shared" si="5"/>
        <v>400</v>
      </c>
      <c r="Y106" s="61">
        <f t="shared" si="6"/>
        <v>448.00000000000006</v>
      </c>
      <c r="Z106" s="4"/>
      <c r="AA106" s="40" t="s">
        <v>1405</v>
      </c>
      <c r="AB106" s="30"/>
    </row>
    <row r="107" spans="1:28" ht="89.25">
      <c r="A107" s="3" t="s">
        <v>2280</v>
      </c>
      <c r="B107" s="4" t="s">
        <v>493</v>
      </c>
      <c r="C107" s="4" t="s">
        <v>494</v>
      </c>
      <c r="D107" s="4" t="s">
        <v>965</v>
      </c>
      <c r="E107" s="4" t="s">
        <v>966</v>
      </c>
      <c r="F107" s="4" t="s">
        <v>966</v>
      </c>
      <c r="G107" s="4" t="s">
        <v>967</v>
      </c>
      <c r="H107" s="10" t="s">
        <v>1204</v>
      </c>
      <c r="I107" s="4" t="s">
        <v>968</v>
      </c>
      <c r="J107" s="4"/>
      <c r="K107" s="4" t="s">
        <v>506</v>
      </c>
      <c r="L107" s="3">
        <v>0</v>
      </c>
      <c r="M107" s="12" t="s">
        <v>2578</v>
      </c>
      <c r="N107" s="4" t="s">
        <v>498</v>
      </c>
      <c r="O107" s="3" t="s">
        <v>509</v>
      </c>
      <c r="P107" s="4" t="s">
        <v>498</v>
      </c>
      <c r="Q107" s="4" t="s">
        <v>500</v>
      </c>
      <c r="R107" s="16" t="s">
        <v>515</v>
      </c>
      <c r="S107" s="59" t="s">
        <v>511</v>
      </c>
      <c r="T107" s="12" t="s">
        <v>556</v>
      </c>
      <c r="U107" s="4" t="s">
        <v>557</v>
      </c>
      <c r="V107" s="26">
        <v>50</v>
      </c>
      <c r="W107" s="24">
        <v>40</v>
      </c>
      <c r="X107" s="61">
        <f t="shared" si="5"/>
        <v>2000</v>
      </c>
      <c r="Y107" s="61">
        <f t="shared" si="6"/>
        <v>2240</v>
      </c>
      <c r="Z107" s="4"/>
      <c r="AA107" s="40" t="s">
        <v>1405</v>
      </c>
      <c r="AB107" s="30"/>
    </row>
    <row r="108" spans="1:28" ht="89.25">
      <c r="A108" s="3" t="s">
        <v>2281</v>
      </c>
      <c r="B108" s="4" t="s">
        <v>493</v>
      </c>
      <c r="C108" s="4" t="s">
        <v>494</v>
      </c>
      <c r="D108" s="4" t="s">
        <v>1785</v>
      </c>
      <c r="E108" s="4" t="s">
        <v>1205</v>
      </c>
      <c r="F108" s="4" t="s">
        <v>1786</v>
      </c>
      <c r="G108" s="4" t="s">
        <v>1788</v>
      </c>
      <c r="H108" s="4" t="s">
        <v>1787</v>
      </c>
      <c r="I108" s="4" t="s">
        <v>1206</v>
      </c>
      <c r="J108" s="4"/>
      <c r="K108" s="4" t="s">
        <v>506</v>
      </c>
      <c r="L108" s="3">
        <v>0</v>
      </c>
      <c r="M108" s="12" t="s">
        <v>2578</v>
      </c>
      <c r="N108" s="4" t="s">
        <v>498</v>
      </c>
      <c r="O108" s="3" t="s">
        <v>509</v>
      </c>
      <c r="P108" s="4" t="s">
        <v>498</v>
      </c>
      <c r="Q108" s="4" t="s">
        <v>500</v>
      </c>
      <c r="R108" s="16" t="s">
        <v>515</v>
      </c>
      <c r="S108" s="59" t="s">
        <v>511</v>
      </c>
      <c r="T108" s="12" t="s">
        <v>185</v>
      </c>
      <c r="U108" s="4" t="s">
        <v>641</v>
      </c>
      <c r="V108" s="24">
        <v>50</v>
      </c>
      <c r="W108" s="24">
        <v>60</v>
      </c>
      <c r="X108" s="61">
        <f t="shared" si="5"/>
        <v>3000</v>
      </c>
      <c r="Y108" s="61">
        <f t="shared" si="6"/>
        <v>3360.0000000000005</v>
      </c>
      <c r="Z108" s="4"/>
      <c r="AA108" s="40" t="s">
        <v>1405</v>
      </c>
      <c r="AB108" s="30"/>
    </row>
    <row r="109" spans="1:28" ht="89.25">
      <c r="A109" s="3" t="s">
        <v>2282</v>
      </c>
      <c r="B109" s="4" t="s">
        <v>493</v>
      </c>
      <c r="C109" s="4" t="s">
        <v>494</v>
      </c>
      <c r="D109" s="4" t="s">
        <v>969</v>
      </c>
      <c r="E109" s="4" t="s">
        <v>970</v>
      </c>
      <c r="F109" s="4" t="s">
        <v>970</v>
      </c>
      <c r="G109" s="4" t="s">
        <v>971</v>
      </c>
      <c r="H109" s="10" t="s">
        <v>1207</v>
      </c>
      <c r="I109" s="4" t="s">
        <v>972</v>
      </c>
      <c r="J109" s="4"/>
      <c r="K109" s="4" t="s">
        <v>506</v>
      </c>
      <c r="L109" s="3">
        <v>0</v>
      </c>
      <c r="M109" s="12" t="s">
        <v>2578</v>
      </c>
      <c r="N109" s="4" t="s">
        <v>498</v>
      </c>
      <c r="O109" s="3" t="s">
        <v>509</v>
      </c>
      <c r="P109" s="4" t="s">
        <v>498</v>
      </c>
      <c r="Q109" s="4" t="s">
        <v>500</v>
      </c>
      <c r="R109" s="16" t="s">
        <v>515</v>
      </c>
      <c r="S109" s="59" t="s">
        <v>511</v>
      </c>
      <c r="T109" s="12" t="s">
        <v>185</v>
      </c>
      <c r="U109" s="4" t="s">
        <v>641</v>
      </c>
      <c r="V109" s="26">
        <v>5</v>
      </c>
      <c r="W109" s="24">
        <v>600</v>
      </c>
      <c r="X109" s="61">
        <f t="shared" si="5"/>
        <v>3000</v>
      </c>
      <c r="Y109" s="61">
        <f t="shared" si="6"/>
        <v>3360.0000000000005</v>
      </c>
      <c r="Z109" s="4"/>
      <c r="AA109" s="40" t="s">
        <v>1405</v>
      </c>
      <c r="AB109" s="30"/>
    </row>
    <row r="110" spans="1:28" ht="89.25">
      <c r="A110" s="3" t="s">
        <v>2283</v>
      </c>
      <c r="B110" s="4" t="s">
        <v>493</v>
      </c>
      <c r="C110" s="4" t="s">
        <v>494</v>
      </c>
      <c r="D110" s="4" t="s">
        <v>973</v>
      </c>
      <c r="E110" s="4" t="s">
        <v>974</v>
      </c>
      <c r="F110" s="4" t="s">
        <v>974</v>
      </c>
      <c r="G110" s="4" t="s">
        <v>975</v>
      </c>
      <c r="H110" s="10" t="s">
        <v>1208</v>
      </c>
      <c r="I110" s="4" t="s">
        <v>976</v>
      </c>
      <c r="J110" s="4"/>
      <c r="K110" s="4" t="s">
        <v>506</v>
      </c>
      <c r="L110" s="3">
        <v>0</v>
      </c>
      <c r="M110" s="12" t="s">
        <v>2578</v>
      </c>
      <c r="N110" s="4" t="s">
        <v>498</v>
      </c>
      <c r="O110" s="3" t="s">
        <v>509</v>
      </c>
      <c r="P110" s="4" t="s">
        <v>498</v>
      </c>
      <c r="Q110" s="4" t="s">
        <v>500</v>
      </c>
      <c r="R110" s="16" t="s">
        <v>515</v>
      </c>
      <c r="S110" s="59" t="s">
        <v>511</v>
      </c>
      <c r="T110" s="12" t="s">
        <v>556</v>
      </c>
      <c r="U110" s="4" t="s">
        <v>557</v>
      </c>
      <c r="V110" s="26">
        <v>50</v>
      </c>
      <c r="W110" s="24">
        <v>30</v>
      </c>
      <c r="X110" s="61">
        <f t="shared" si="5"/>
        <v>1500</v>
      </c>
      <c r="Y110" s="61">
        <f t="shared" si="6"/>
        <v>1680.0000000000002</v>
      </c>
      <c r="Z110" s="4"/>
      <c r="AA110" s="40" t="s">
        <v>1405</v>
      </c>
      <c r="AB110" s="30"/>
    </row>
    <row r="111" spans="1:28" ht="191.25">
      <c r="A111" s="3" t="s">
        <v>2284</v>
      </c>
      <c r="B111" s="4" t="s">
        <v>493</v>
      </c>
      <c r="C111" s="4" t="s">
        <v>494</v>
      </c>
      <c r="D111" s="4" t="s">
        <v>977</v>
      </c>
      <c r="E111" s="4" t="s">
        <v>978</v>
      </c>
      <c r="F111" s="10" t="s">
        <v>1209</v>
      </c>
      <c r="G111" s="4" t="s">
        <v>979</v>
      </c>
      <c r="H111" s="10" t="s">
        <v>1210</v>
      </c>
      <c r="I111" s="4" t="s">
        <v>980</v>
      </c>
      <c r="J111" s="4"/>
      <c r="K111" s="4" t="s">
        <v>506</v>
      </c>
      <c r="L111" s="3">
        <v>0</v>
      </c>
      <c r="M111" s="12" t="s">
        <v>2578</v>
      </c>
      <c r="N111" s="4" t="s">
        <v>498</v>
      </c>
      <c r="O111" s="3" t="s">
        <v>509</v>
      </c>
      <c r="P111" s="4" t="s">
        <v>498</v>
      </c>
      <c r="Q111" s="4" t="s">
        <v>500</v>
      </c>
      <c r="R111" s="16" t="s">
        <v>515</v>
      </c>
      <c r="S111" s="59" t="s">
        <v>511</v>
      </c>
      <c r="T111" s="12" t="s">
        <v>556</v>
      </c>
      <c r="U111" s="4" t="s">
        <v>557</v>
      </c>
      <c r="V111" s="26">
        <v>3</v>
      </c>
      <c r="W111" s="24">
        <v>1000</v>
      </c>
      <c r="X111" s="61">
        <f t="shared" si="5"/>
        <v>3000</v>
      </c>
      <c r="Y111" s="61">
        <f t="shared" si="6"/>
        <v>3360.0000000000005</v>
      </c>
      <c r="Z111" s="4"/>
      <c r="AA111" s="40" t="s">
        <v>1405</v>
      </c>
      <c r="AB111" s="30"/>
    </row>
    <row r="112" spans="1:28" ht="89.25">
      <c r="A112" s="3" t="s">
        <v>2285</v>
      </c>
      <c r="B112" s="4" t="s">
        <v>493</v>
      </c>
      <c r="C112" s="4" t="s">
        <v>494</v>
      </c>
      <c r="D112" s="65" t="s">
        <v>981</v>
      </c>
      <c r="E112" s="3" t="s">
        <v>1211</v>
      </c>
      <c r="F112" s="66" t="s">
        <v>1211</v>
      </c>
      <c r="G112" s="67" t="s">
        <v>982</v>
      </c>
      <c r="H112" s="4" t="s">
        <v>1212</v>
      </c>
      <c r="I112" s="4" t="s">
        <v>1213</v>
      </c>
      <c r="J112" s="4"/>
      <c r="K112" s="4" t="s">
        <v>506</v>
      </c>
      <c r="L112" s="4">
        <v>0</v>
      </c>
      <c r="M112" s="12" t="s">
        <v>2578</v>
      </c>
      <c r="N112" s="4" t="s">
        <v>498</v>
      </c>
      <c r="O112" s="4" t="s">
        <v>509</v>
      </c>
      <c r="P112" s="4" t="s">
        <v>498</v>
      </c>
      <c r="Q112" s="4" t="s">
        <v>500</v>
      </c>
      <c r="R112" s="16" t="s">
        <v>515</v>
      </c>
      <c r="S112" s="59" t="s">
        <v>511</v>
      </c>
      <c r="T112" s="12" t="s">
        <v>185</v>
      </c>
      <c r="U112" s="4" t="s">
        <v>641</v>
      </c>
      <c r="V112" s="24">
        <v>2</v>
      </c>
      <c r="W112" s="24">
        <v>1500</v>
      </c>
      <c r="X112" s="61">
        <f t="shared" si="5"/>
        <v>3000</v>
      </c>
      <c r="Y112" s="61">
        <f t="shared" si="6"/>
        <v>3360.0000000000005</v>
      </c>
      <c r="Z112" s="4"/>
      <c r="AA112" s="40" t="s">
        <v>1405</v>
      </c>
      <c r="AB112" s="30"/>
    </row>
    <row r="113" spans="1:28" ht="114.75">
      <c r="A113" s="3" t="s">
        <v>2286</v>
      </c>
      <c r="B113" s="4" t="s">
        <v>493</v>
      </c>
      <c r="C113" s="4" t="s">
        <v>494</v>
      </c>
      <c r="D113" s="4" t="s">
        <v>983</v>
      </c>
      <c r="E113" s="4" t="s">
        <v>984</v>
      </c>
      <c r="F113" s="4" t="s">
        <v>984</v>
      </c>
      <c r="G113" s="4" t="s">
        <v>985</v>
      </c>
      <c r="H113" s="4" t="s">
        <v>1214</v>
      </c>
      <c r="I113" s="4" t="s">
        <v>986</v>
      </c>
      <c r="J113" s="4"/>
      <c r="K113" s="4" t="s">
        <v>506</v>
      </c>
      <c r="L113" s="11">
        <v>0</v>
      </c>
      <c r="M113" s="12" t="s">
        <v>2578</v>
      </c>
      <c r="N113" s="4" t="s">
        <v>498</v>
      </c>
      <c r="O113" s="4" t="s">
        <v>509</v>
      </c>
      <c r="P113" s="4" t="s">
        <v>498</v>
      </c>
      <c r="Q113" s="4" t="s">
        <v>500</v>
      </c>
      <c r="R113" s="16" t="s">
        <v>515</v>
      </c>
      <c r="S113" s="59" t="s">
        <v>511</v>
      </c>
      <c r="T113" s="12" t="s">
        <v>556</v>
      </c>
      <c r="U113" s="4" t="s">
        <v>557</v>
      </c>
      <c r="V113" s="24">
        <v>10</v>
      </c>
      <c r="W113" s="24">
        <v>150</v>
      </c>
      <c r="X113" s="61">
        <f t="shared" si="5"/>
        <v>1500</v>
      </c>
      <c r="Y113" s="61">
        <f t="shared" si="6"/>
        <v>1680.0000000000002</v>
      </c>
      <c r="Z113" s="4"/>
      <c r="AA113" s="40" t="s">
        <v>1405</v>
      </c>
      <c r="AB113" s="30"/>
    </row>
    <row r="114" spans="1:28" ht="110.25" customHeight="1">
      <c r="A114" s="3" t="s">
        <v>2287</v>
      </c>
      <c r="B114" s="4" t="s">
        <v>493</v>
      </c>
      <c r="C114" s="4" t="s">
        <v>494</v>
      </c>
      <c r="D114" s="4" t="s">
        <v>987</v>
      </c>
      <c r="E114" s="3" t="s">
        <v>988</v>
      </c>
      <c r="F114" s="3" t="s">
        <v>988</v>
      </c>
      <c r="G114" s="3" t="s">
        <v>989</v>
      </c>
      <c r="H114" s="8" t="s">
        <v>1203</v>
      </c>
      <c r="I114" s="4"/>
      <c r="J114" s="4"/>
      <c r="K114" s="4" t="s">
        <v>506</v>
      </c>
      <c r="L114" s="11">
        <v>0</v>
      </c>
      <c r="M114" s="12" t="s">
        <v>2578</v>
      </c>
      <c r="N114" s="4" t="s">
        <v>498</v>
      </c>
      <c r="O114" s="4" t="s">
        <v>509</v>
      </c>
      <c r="P114" s="4" t="s">
        <v>498</v>
      </c>
      <c r="Q114" s="4" t="s">
        <v>500</v>
      </c>
      <c r="R114" s="16" t="s">
        <v>515</v>
      </c>
      <c r="S114" s="59" t="s">
        <v>511</v>
      </c>
      <c r="T114" s="12" t="s">
        <v>556</v>
      </c>
      <c r="U114" s="4" t="s">
        <v>557</v>
      </c>
      <c r="V114" s="24">
        <v>50</v>
      </c>
      <c r="W114" s="24">
        <v>40</v>
      </c>
      <c r="X114" s="61">
        <f t="shared" si="5"/>
        <v>2000</v>
      </c>
      <c r="Y114" s="61">
        <f t="shared" si="6"/>
        <v>2240</v>
      </c>
      <c r="Z114" s="4"/>
      <c r="AA114" s="40" t="s">
        <v>1405</v>
      </c>
      <c r="AB114" s="30"/>
    </row>
    <row r="115" spans="1:28" ht="89.25">
      <c r="A115" s="3" t="s">
        <v>2288</v>
      </c>
      <c r="B115" s="4" t="s">
        <v>493</v>
      </c>
      <c r="C115" s="4" t="s">
        <v>494</v>
      </c>
      <c r="D115" s="3" t="s">
        <v>1036</v>
      </c>
      <c r="E115" s="3" t="s">
        <v>215</v>
      </c>
      <c r="F115" s="3" t="s">
        <v>215</v>
      </c>
      <c r="G115" s="3" t="s">
        <v>1038</v>
      </c>
      <c r="H115" s="3" t="s">
        <v>1037</v>
      </c>
      <c r="I115" s="3" t="s">
        <v>1039</v>
      </c>
      <c r="J115" s="3"/>
      <c r="K115" s="4" t="s">
        <v>506</v>
      </c>
      <c r="L115" s="11">
        <v>0</v>
      </c>
      <c r="M115" s="12" t="s">
        <v>2578</v>
      </c>
      <c r="N115" s="4" t="s">
        <v>498</v>
      </c>
      <c r="O115" s="4" t="s">
        <v>509</v>
      </c>
      <c r="P115" s="4" t="s">
        <v>498</v>
      </c>
      <c r="Q115" s="4" t="s">
        <v>500</v>
      </c>
      <c r="R115" s="16" t="s">
        <v>515</v>
      </c>
      <c r="S115" s="59" t="s">
        <v>511</v>
      </c>
      <c r="T115" s="12">
        <v>796</v>
      </c>
      <c r="U115" s="4" t="s">
        <v>508</v>
      </c>
      <c r="V115" s="24">
        <v>1</v>
      </c>
      <c r="W115" s="24">
        <v>4000</v>
      </c>
      <c r="X115" s="61">
        <f t="shared" si="5"/>
        <v>4000</v>
      </c>
      <c r="Y115" s="61">
        <f t="shared" si="6"/>
        <v>4480</v>
      </c>
      <c r="Z115" s="4"/>
      <c r="AA115" s="40" t="s">
        <v>1405</v>
      </c>
      <c r="AB115" s="30"/>
    </row>
    <row r="116" spans="1:28" ht="89.25">
      <c r="A116" s="3" t="s">
        <v>2289</v>
      </c>
      <c r="B116" s="4" t="s">
        <v>493</v>
      </c>
      <c r="C116" s="4" t="s">
        <v>494</v>
      </c>
      <c r="D116" s="3" t="s">
        <v>1789</v>
      </c>
      <c r="E116" s="3" t="s">
        <v>1791</v>
      </c>
      <c r="F116" s="3" t="s">
        <v>1790</v>
      </c>
      <c r="G116" s="3" t="s">
        <v>1791</v>
      </c>
      <c r="H116" s="3" t="s">
        <v>1792</v>
      </c>
      <c r="I116" s="4"/>
      <c r="J116" s="4"/>
      <c r="K116" s="4" t="s">
        <v>506</v>
      </c>
      <c r="L116" s="11">
        <v>0</v>
      </c>
      <c r="M116" s="12" t="s">
        <v>2578</v>
      </c>
      <c r="N116" s="4" t="s">
        <v>498</v>
      </c>
      <c r="O116" s="4" t="s">
        <v>509</v>
      </c>
      <c r="P116" s="4" t="s">
        <v>498</v>
      </c>
      <c r="Q116" s="4" t="s">
        <v>500</v>
      </c>
      <c r="R116" s="16" t="s">
        <v>515</v>
      </c>
      <c r="S116" s="59" t="s">
        <v>511</v>
      </c>
      <c r="T116" s="4">
        <v>778</v>
      </c>
      <c r="U116" s="4" t="s">
        <v>557</v>
      </c>
      <c r="V116" s="24" t="s">
        <v>1215</v>
      </c>
      <c r="W116" s="24">
        <v>8</v>
      </c>
      <c r="X116" s="61">
        <f t="shared" si="5"/>
        <v>4000</v>
      </c>
      <c r="Y116" s="61">
        <f t="shared" si="6"/>
        <v>4480</v>
      </c>
      <c r="Z116" s="4"/>
      <c r="AA116" s="40" t="s">
        <v>1405</v>
      </c>
      <c r="AB116" s="30"/>
    </row>
    <row r="117" spans="1:28" ht="127.5">
      <c r="A117" s="3" t="s">
        <v>2290</v>
      </c>
      <c r="B117" s="4" t="s">
        <v>493</v>
      </c>
      <c r="C117" s="4" t="s">
        <v>494</v>
      </c>
      <c r="D117" s="4" t="s">
        <v>991</v>
      </c>
      <c r="E117" s="4" t="s">
        <v>992</v>
      </c>
      <c r="F117" s="4" t="s">
        <v>992</v>
      </c>
      <c r="G117" s="4" t="s">
        <v>1216</v>
      </c>
      <c r="H117" s="4" t="s">
        <v>1216</v>
      </c>
      <c r="I117" s="4" t="s">
        <v>993</v>
      </c>
      <c r="J117" s="4"/>
      <c r="K117" s="4" t="s">
        <v>506</v>
      </c>
      <c r="L117" s="11">
        <v>0</v>
      </c>
      <c r="M117" s="12" t="s">
        <v>2578</v>
      </c>
      <c r="N117" s="4" t="s">
        <v>498</v>
      </c>
      <c r="O117" s="4" t="s">
        <v>509</v>
      </c>
      <c r="P117" s="4" t="s">
        <v>498</v>
      </c>
      <c r="Q117" s="4" t="s">
        <v>500</v>
      </c>
      <c r="R117" s="16" t="s">
        <v>515</v>
      </c>
      <c r="S117" s="59" t="s">
        <v>511</v>
      </c>
      <c r="T117" s="12" t="s">
        <v>556</v>
      </c>
      <c r="U117" s="4" t="s">
        <v>557</v>
      </c>
      <c r="V117" s="24">
        <v>10</v>
      </c>
      <c r="W117" s="24">
        <v>150</v>
      </c>
      <c r="X117" s="61">
        <f t="shared" si="5"/>
        <v>1500</v>
      </c>
      <c r="Y117" s="61">
        <f t="shared" si="6"/>
        <v>1680.0000000000002</v>
      </c>
      <c r="Z117" s="4"/>
      <c r="AA117" s="40" t="s">
        <v>1405</v>
      </c>
      <c r="AB117" s="30"/>
    </row>
    <row r="118" spans="1:30" s="6" customFormat="1" ht="169.5" customHeight="1">
      <c r="A118" s="3" t="s">
        <v>2291</v>
      </c>
      <c r="B118" s="4" t="s">
        <v>493</v>
      </c>
      <c r="C118" s="4" t="s">
        <v>494</v>
      </c>
      <c r="D118" s="4" t="s">
        <v>994</v>
      </c>
      <c r="E118" s="4" t="s">
        <v>995</v>
      </c>
      <c r="F118" s="4" t="s">
        <v>995</v>
      </c>
      <c r="G118" s="4" t="s">
        <v>996</v>
      </c>
      <c r="H118" s="4" t="s">
        <v>1217</v>
      </c>
      <c r="I118" s="4" t="s">
        <v>993</v>
      </c>
      <c r="J118" s="4"/>
      <c r="K118" s="4" t="s">
        <v>506</v>
      </c>
      <c r="L118" s="11">
        <v>0</v>
      </c>
      <c r="M118" s="12" t="s">
        <v>2578</v>
      </c>
      <c r="N118" s="4" t="s">
        <v>498</v>
      </c>
      <c r="O118" s="4" t="s">
        <v>509</v>
      </c>
      <c r="P118" s="4" t="s">
        <v>498</v>
      </c>
      <c r="Q118" s="4" t="s">
        <v>500</v>
      </c>
      <c r="R118" s="16" t="s">
        <v>515</v>
      </c>
      <c r="S118" s="59" t="s">
        <v>511</v>
      </c>
      <c r="T118" s="4">
        <v>778</v>
      </c>
      <c r="U118" s="4" t="s">
        <v>557</v>
      </c>
      <c r="V118" s="24">
        <v>10</v>
      </c>
      <c r="W118" s="24">
        <v>150</v>
      </c>
      <c r="X118" s="61">
        <f t="shared" si="5"/>
        <v>1500</v>
      </c>
      <c r="Y118" s="61">
        <f t="shared" si="6"/>
        <v>1680.0000000000002</v>
      </c>
      <c r="Z118" s="4"/>
      <c r="AA118" s="40" t="s">
        <v>1405</v>
      </c>
      <c r="AB118" s="30"/>
      <c r="AC118" s="111"/>
      <c r="AD118" s="8"/>
    </row>
    <row r="119" spans="1:30" s="6" customFormat="1" ht="170.25" customHeight="1">
      <c r="A119" s="3" t="s">
        <v>2292</v>
      </c>
      <c r="B119" s="4" t="s">
        <v>493</v>
      </c>
      <c r="C119" s="4" t="s">
        <v>494</v>
      </c>
      <c r="D119" s="4" t="s">
        <v>1033</v>
      </c>
      <c r="E119" s="4" t="s">
        <v>997</v>
      </c>
      <c r="F119" s="4" t="s">
        <v>997</v>
      </c>
      <c r="G119" s="4" t="s">
        <v>1034</v>
      </c>
      <c r="H119" s="4" t="s">
        <v>1218</v>
      </c>
      <c r="I119" s="4" t="s">
        <v>1035</v>
      </c>
      <c r="J119" s="4"/>
      <c r="K119" s="4" t="s">
        <v>506</v>
      </c>
      <c r="L119" s="11">
        <v>0</v>
      </c>
      <c r="M119" s="12" t="s">
        <v>2578</v>
      </c>
      <c r="N119" s="4" t="s">
        <v>498</v>
      </c>
      <c r="O119" s="4" t="s">
        <v>509</v>
      </c>
      <c r="P119" s="4" t="s">
        <v>498</v>
      </c>
      <c r="Q119" s="4" t="s">
        <v>500</v>
      </c>
      <c r="R119" s="16" t="s">
        <v>515</v>
      </c>
      <c r="S119" s="59" t="s">
        <v>511</v>
      </c>
      <c r="T119" s="4">
        <v>778</v>
      </c>
      <c r="U119" s="4" t="s">
        <v>557</v>
      </c>
      <c r="V119" s="24" t="s">
        <v>857</v>
      </c>
      <c r="W119" s="24">
        <v>70</v>
      </c>
      <c r="X119" s="61">
        <f t="shared" si="5"/>
        <v>3500</v>
      </c>
      <c r="Y119" s="61">
        <f t="shared" si="6"/>
        <v>3920.0000000000005</v>
      </c>
      <c r="Z119" s="4"/>
      <c r="AA119" s="40" t="s">
        <v>1405</v>
      </c>
      <c r="AB119" s="30"/>
      <c r="AC119" s="111"/>
      <c r="AD119" s="8"/>
    </row>
    <row r="120" spans="1:30" s="6" customFormat="1" ht="180" customHeight="1">
      <c r="A120" s="3" t="s">
        <v>2293</v>
      </c>
      <c r="B120" s="4" t="s">
        <v>493</v>
      </c>
      <c r="C120" s="4" t="s">
        <v>494</v>
      </c>
      <c r="D120" s="4" t="s">
        <v>1797</v>
      </c>
      <c r="E120" s="4" t="s">
        <v>1795</v>
      </c>
      <c r="F120" s="4" t="s">
        <v>1796</v>
      </c>
      <c r="G120" s="4" t="s">
        <v>1793</v>
      </c>
      <c r="H120" s="4" t="s">
        <v>1794</v>
      </c>
      <c r="I120" s="4" t="s">
        <v>1219</v>
      </c>
      <c r="J120" s="4"/>
      <c r="K120" s="4" t="s">
        <v>506</v>
      </c>
      <c r="L120" s="11">
        <v>0</v>
      </c>
      <c r="M120" s="12" t="s">
        <v>2578</v>
      </c>
      <c r="N120" s="4" t="s">
        <v>498</v>
      </c>
      <c r="O120" s="4" t="s">
        <v>509</v>
      </c>
      <c r="P120" s="4" t="s">
        <v>498</v>
      </c>
      <c r="Q120" s="4" t="s">
        <v>500</v>
      </c>
      <c r="R120" s="16" t="s">
        <v>515</v>
      </c>
      <c r="S120" s="59" t="s">
        <v>511</v>
      </c>
      <c r="T120" s="4">
        <v>796</v>
      </c>
      <c r="U120" s="4" t="s">
        <v>508</v>
      </c>
      <c r="V120" s="24">
        <v>100</v>
      </c>
      <c r="W120" s="24">
        <v>120</v>
      </c>
      <c r="X120" s="61">
        <f t="shared" si="5"/>
        <v>12000</v>
      </c>
      <c r="Y120" s="61">
        <f t="shared" si="6"/>
        <v>13440.000000000002</v>
      </c>
      <c r="Z120" s="4"/>
      <c r="AA120" s="40" t="s">
        <v>1405</v>
      </c>
      <c r="AB120" s="30"/>
      <c r="AC120" s="111"/>
      <c r="AD120" s="8"/>
    </row>
    <row r="121" spans="1:30" s="6" customFormat="1" ht="180" customHeight="1">
      <c r="A121" s="3" t="s">
        <v>2294</v>
      </c>
      <c r="B121" s="4" t="s">
        <v>493</v>
      </c>
      <c r="C121" s="4" t="s">
        <v>494</v>
      </c>
      <c r="D121" s="4" t="s">
        <v>1798</v>
      </c>
      <c r="E121" s="4" t="s">
        <v>1799</v>
      </c>
      <c r="F121" s="4" t="s">
        <v>1800</v>
      </c>
      <c r="G121" s="4" t="s">
        <v>1802</v>
      </c>
      <c r="H121" s="4" t="s">
        <v>1801</v>
      </c>
      <c r="I121" s="4"/>
      <c r="J121" s="4"/>
      <c r="K121" s="4" t="s">
        <v>506</v>
      </c>
      <c r="L121" s="11">
        <v>0</v>
      </c>
      <c r="M121" s="12" t="s">
        <v>2578</v>
      </c>
      <c r="N121" s="4" t="s">
        <v>498</v>
      </c>
      <c r="O121" s="4" t="s">
        <v>509</v>
      </c>
      <c r="P121" s="4" t="s">
        <v>498</v>
      </c>
      <c r="Q121" s="4" t="s">
        <v>500</v>
      </c>
      <c r="R121" s="16" t="s">
        <v>515</v>
      </c>
      <c r="S121" s="59" t="s">
        <v>511</v>
      </c>
      <c r="T121" s="4">
        <v>778</v>
      </c>
      <c r="U121" s="4" t="s">
        <v>557</v>
      </c>
      <c r="V121" s="24" t="s">
        <v>998</v>
      </c>
      <c r="W121" s="24">
        <v>900</v>
      </c>
      <c r="X121" s="61">
        <f t="shared" si="5"/>
        <v>2700</v>
      </c>
      <c r="Y121" s="61">
        <f t="shared" si="6"/>
        <v>3024.0000000000005</v>
      </c>
      <c r="Z121" s="4"/>
      <c r="AA121" s="40" t="s">
        <v>1405</v>
      </c>
      <c r="AB121" s="30"/>
      <c r="AC121" s="111"/>
      <c r="AD121" s="8"/>
    </row>
    <row r="122" spans="1:30" s="6" customFormat="1" ht="180" customHeight="1">
      <c r="A122" s="3" t="s">
        <v>2295</v>
      </c>
      <c r="B122" s="4" t="s">
        <v>493</v>
      </c>
      <c r="C122" s="4" t="s">
        <v>494</v>
      </c>
      <c r="D122" s="4" t="s">
        <v>1735</v>
      </c>
      <c r="E122" s="4" t="s">
        <v>1737</v>
      </c>
      <c r="F122" s="4" t="s">
        <v>1737</v>
      </c>
      <c r="G122" s="4" t="s">
        <v>1734</v>
      </c>
      <c r="H122" s="4" t="s">
        <v>1736</v>
      </c>
      <c r="I122" s="4" t="s">
        <v>1220</v>
      </c>
      <c r="J122" s="4"/>
      <c r="K122" s="4" t="s">
        <v>506</v>
      </c>
      <c r="L122" s="11">
        <v>0</v>
      </c>
      <c r="M122" s="12" t="s">
        <v>2578</v>
      </c>
      <c r="N122" s="4" t="s">
        <v>498</v>
      </c>
      <c r="O122" s="4" t="s">
        <v>509</v>
      </c>
      <c r="P122" s="4" t="s">
        <v>498</v>
      </c>
      <c r="Q122" s="4" t="s">
        <v>500</v>
      </c>
      <c r="R122" s="16" t="s">
        <v>515</v>
      </c>
      <c r="S122" s="59" t="s">
        <v>511</v>
      </c>
      <c r="T122" s="4">
        <v>778</v>
      </c>
      <c r="U122" s="4" t="s">
        <v>557</v>
      </c>
      <c r="V122" s="24" t="s">
        <v>1005</v>
      </c>
      <c r="W122" s="24">
        <v>2500</v>
      </c>
      <c r="X122" s="61">
        <f t="shared" si="5"/>
        <v>5000</v>
      </c>
      <c r="Y122" s="61">
        <f t="shared" si="6"/>
        <v>5600.000000000001</v>
      </c>
      <c r="Z122" s="4"/>
      <c r="AA122" s="40" t="s">
        <v>1405</v>
      </c>
      <c r="AB122" s="30"/>
      <c r="AC122" s="111"/>
      <c r="AD122" s="8"/>
    </row>
    <row r="123" spans="1:30" s="75" customFormat="1" ht="172.5" customHeight="1">
      <c r="A123" s="3" t="s">
        <v>2296</v>
      </c>
      <c r="B123" s="4" t="s">
        <v>493</v>
      </c>
      <c r="C123" s="4" t="s">
        <v>494</v>
      </c>
      <c r="D123" s="4" t="s">
        <v>999</v>
      </c>
      <c r="E123" s="4" t="s">
        <v>1000</v>
      </c>
      <c r="F123" s="4" t="s">
        <v>1000</v>
      </c>
      <c r="G123" s="4" t="s">
        <v>1001</v>
      </c>
      <c r="H123" s="4" t="s">
        <v>2166</v>
      </c>
      <c r="I123" s="4"/>
      <c r="J123" s="4"/>
      <c r="K123" s="4" t="s">
        <v>506</v>
      </c>
      <c r="L123" s="11">
        <v>0</v>
      </c>
      <c r="M123" s="12" t="s">
        <v>2578</v>
      </c>
      <c r="N123" s="4" t="s">
        <v>498</v>
      </c>
      <c r="O123" s="4" t="s">
        <v>509</v>
      </c>
      <c r="P123" s="4" t="s">
        <v>498</v>
      </c>
      <c r="Q123" s="4" t="s">
        <v>500</v>
      </c>
      <c r="R123" s="16" t="s">
        <v>515</v>
      </c>
      <c r="S123" s="59" t="s">
        <v>511</v>
      </c>
      <c r="T123" s="4">
        <v>778</v>
      </c>
      <c r="U123" s="4" t="s">
        <v>557</v>
      </c>
      <c r="V123" s="24" t="s">
        <v>990</v>
      </c>
      <c r="W123" s="24">
        <v>200</v>
      </c>
      <c r="X123" s="61">
        <f t="shared" si="5"/>
        <v>1000</v>
      </c>
      <c r="Y123" s="61">
        <f t="shared" si="6"/>
        <v>1120</v>
      </c>
      <c r="Z123" s="4"/>
      <c r="AA123" s="40" t="s">
        <v>1405</v>
      </c>
      <c r="AB123" s="30"/>
      <c r="AC123" s="111"/>
      <c r="AD123" s="8"/>
    </row>
    <row r="124" spans="1:30" s="75" customFormat="1" ht="185.25" customHeight="1">
      <c r="A124" s="3" t="s">
        <v>2297</v>
      </c>
      <c r="B124" s="4" t="s">
        <v>493</v>
      </c>
      <c r="C124" s="4" t="s">
        <v>494</v>
      </c>
      <c r="D124" s="4" t="s">
        <v>1002</v>
      </c>
      <c r="E124" s="4" t="s">
        <v>1003</v>
      </c>
      <c r="F124" s="4" t="s">
        <v>1003</v>
      </c>
      <c r="G124" s="4" t="s">
        <v>1004</v>
      </c>
      <c r="H124" s="4" t="s">
        <v>2167</v>
      </c>
      <c r="I124" s="4"/>
      <c r="J124" s="4"/>
      <c r="K124" s="4" t="s">
        <v>506</v>
      </c>
      <c r="L124" s="11">
        <v>0</v>
      </c>
      <c r="M124" s="12" t="s">
        <v>2578</v>
      </c>
      <c r="N124" s="4" t="s">
        <v>498</v>
      </c>
      <c r="O124" s="4" t="s">
        <v>509</v>
      </c>
      <c r="P124" s="4" t="s">
        <v>498</v>
      </c>
      <c r="Q124" s="4" t="s">
        <v>500</v>
      </c>
      <c r="R124" s="16" t="s">
        <v>515</v>
      </c>
      <c r="S124" s="59" t="s">
        <v>511</v>
      </c>
      <c r="T124" s="12">
        <v>796</v>
      </c>
      <c r="U124" s="4" t="s">
        <v>508</v>
      </c>
      <c r="V124" s="24" t="s">
        <v>1005</v>
      </c>
      <c r="W124" s="24">
        <v>5000</v>
      </c>
      <c r="X124" s="61">
        <f t="shared" si="5"/>
        <v>10000</v>
      </c>
      <c r="Y124" s="61">
        <f t="shared" si="6"/>
        <v>11200.000000000002</v>
      </c>
      <c r="Z124" s="4"/>
      <c r="AA124" s="40" t="s">
        <v>1405</v>
      </c>
      <c r="AB124" s="30"/>
      <c r="AC124" s="111"/>
      <c r="AD124" s="8"/>
    </row>
    <row r="125" spans="1:28" ht="130.5" customHeight="1">
      <c r="A125" s="3" t="s">
        <v>2298</v>
      </c>
      <c r="B125" s="4" t="s">
        <v>493</v>
      </c>
      <c r="C125" s="4" t="s">
        <v>494</v>
      </c>
      <c r="D125" s="4" t="s">
        <v>1006</v>
      </c>
      <c r="E125" s="4" t="s">
        <v>1007</v>
      </c>
      <c r="F125" s="4" t="s">
        <v>1007</v>
      </c>
      <c r="G125" s="4" t="s">
        <v>1008</v>
      </c>
      <c r="H125" s="4" t="s">
        <v>2168</v>
      </c>
      <c r="I125" s="4"/>
      <c r="J125" s="4"/>
      <c r="K125" s="4" t="s">
        <v>506</v>
      </c>
      <c r="L125" s="11">
        <v>0</v>
      </c>
      <c r="M125" s="12" t="s">
        <v>2578</v>
      </c>
      <c r="N125" s="4" t="s">
        <v>498</v>
      </c>
      <c r="O125" s="4" t="s">
        <v>509</v>
      </c>
      <c r="P125" s="4" t="s">
        <v>498</v>
      </c>
      <c r="Q125" s="4" t="s">
        <v>500</v>
      </c>
      <c r="R125" s="16" t="s">
        <v>515</v>
      </c>
      <c r="S125" s="59" t="s">
        <v>511</v>
      </c>
      <c r="T125" s="12">
        <v>796</v>
      </c>
      <c r="U125" s="4" t="s">
        <v>508</v>
      </c>
      <c r="V125" s="24" t="s">
        <v>1009</v>
      </c>
      <c r="W125" s="24">
        <v>150</v>
      </c>
      <c r="X125" s="61">
        <f t="shared" si="5"/>
        <v>1500</v>
      </c>
      <c r="Y125" s="61">
        <f t="shared" si="6"/>
        <v>1680.0000000000002</v>
      </c>
      <c r="Z125" s="4"/>
      <c r="AA125" s="40" t="s">
        <v>1405</v>
      </c>
      <c r="AB125" s="30"/>
    </row>
    <row r="126" spans="1:28" ht="89.25">
      <c r="A126" s="3" t="s">
        <v>2299</v>
      </c>
      <c r="B126" s="4" t="s">
        <v>493</v>
      </c>
      <c r="C126" s="4" t="s">
        <v>494</v>
      </c>
      <c r="D126" s="4" t="s">
        <v>1010</v>
      </c>
      <c r="E126" s="4" t="s">
        <v>1011</v>
      </c>
      <c r="F126" s="4" t="s">
        <v>1011</v>
      </c>
      <c r="G126" s="4" t="s">
        <v>1012</v>
      </c>
      <c r="H126" s="4" t="s">
        <v>2169</v>
      </c>
      <c r="I126" s="4"/>
      <c r="J126" s="4"/>
      <c r="K126" s="4" t="s">
        <v>506</v>
      </c>
      <c r="L126" s="11">
        <v>0</v>
      </c>
      <c r="M126" s="12" t="s">
        <v>2578</v>
      </c>
      <c r="N126" s="4" t="s">
        <v>498</v>
      </c>
      <c r="O126" s="4" t="s">
        <v>509</v>
      </c>
      <c r="P126" s="4" t="s">
        <v>498</v>
      </c>
      <c r="Q126" s="4" t="s">
        <v>500</v>
      </c>
      <c r="R126" s="16" t="s">
        <v>515</v>
      </c>
      <c r="S126" s="59" t="s">
        <v>511</v>
      </c>
      <c r="T126" s="4">
        <v>778</v>
      </c>
      <c r="U126" s="4" t="s">
        <v>557</v>
      </c>
      <c r="V126" s="24">
        <v>10</v>
      </c>
      <c r="W126" s="24">
        <v>100</v>
      </c>
      <c r="X126" s="61">
        <f t="shared" si="5"/>
        <v>1000</v>
      </c>
      <c r="Y126" s="61">
        <f t="shared" si="6"/>
        <v>1120</v>
      </c>
      <c r="Z126" s="4"/>
      <c r="AA126" s="40" t="s">
        <v>1405</v>
      </c>
      <c r="AB126" s="30"/>
    </row>
    <row r="127" spans="1:28" ht="89.25">
      <c r="A127" s="3" t="s">
        <v>2300</v>
      </c>
      <c r="B127" s="4" t="s">
        <v>493</v>
      </c>
      <c r="C127" s="4" t="s">
        <v>494</v>
      </c>
      <c r="D127" s="4" t="s">
        <v>1803</v>
      </c>
      <c r="E127" s="4" t="s">
        <v>1804</v>
      </c>
      <c r="F127" s="4" t="s">
        <v>1804</v>
      </c>
      <c r="G127" s="4" t="s">
        <v>1805</v>
      </c>
      <c r="H127" s="4" t="s">
        <v>1806</v>
      </c>
      <c r="I127" s="4" t="s">
        <v>2670</v>
      </c>
      <c r="J127" s="4"/>
      <c r="K127" s="4" t="s">
        <v>506</v>
      </c>
      <c r="L127" s="11">
        <v>0</v>
      </c>
      <c r="M127" s="12" t="s">
        <v>2578</v>
      </c>
      <c r="N127" s="4" t="s">
        <v>498</v>
      </c>
      <c r="O127" s="4" t="s">
        <v>509</v>
      </c>
      <c r="P127" s="4" t="s">
        <v>498</v>
      </c>
      <c r="Q127" s="4" t="s">
        <v>500</v>
      </c>
      <c r="R127" s="16" t="s">
        <v>515</v>
      </c>
      <c r="S127" s="59" t="s">
        <v>511</v>
      </c>
      <c r="T127" s="4">
        <v>778</v>
      </c>
      <c r="U127" s="4" t="s">
        <v>557</v>
      </c>
      <c r="V127" s="24">
        <v>10</v>
      </c>
      <c r="W127" s="24">
        <v>200</v>
      </c>
      <c r="X127" s="61">
        <f t="shared" si="5"/>
        <v>2000</v>
      </c>
      <c r="Y127" s="61">
        <f t="shared" si="6"/>
        <v>2240</v>
      </c>
      <c r="Z127" s="4"/>
      <c r="AA127" s="40" t="s">
        <v>1405</v>
      </c>
      <c r="AB127" s="30"/>
    </row>
    <row r="128" spans="1:29" s="68" customFormat="1" ht="139.5" customHeight="1">
      <c r="A128" s="3" t="s">
        <v>2301</v>
      </c>
      <c r="B128" s="4" t="s">
        <v>493</v>
      </c>
      <c r="C128" s="4" t="s">
        <v>494</v>
      </c>
      <c r="D128" s="120" t="s">
        <v>1193</v>
      </c>
      <c r="E128" s="120" t="s">
        <v>941</v>
      </c>
      <c r="F128" s="142" t="s">
        <v>941</v>
      </c>
      <c r="G128" s="142" t="s">
        <v>942</v>
      </c>
      <c r="H128" s="120" t="s">
        <v>1194</v>
      </c>
      <c r="I128" s="120" t="s">
        <v>2667</v>
      </c>
      <c r="J128" s="118"/>
      <c r="K128" s="118" t="s">
        <v>506</v>
      </c>
      <c r="L128" s="143" t="s">
        <v>61</v>
      </c>
      <c r="M128" s="12" t="s">
        <v>2578</v>
      </c>
      <c r="N128" s="118" t="s">
        <v>498</v>
      </c>
      <c r="O128" s="143" t="s">
        <v>509</v>
      </c>
      <c r="P128" s="118" t="s">
        <v>498</v>
      </c>
      <c r="Q128" s="118" t="s">
        <v>500</v>
      </c>
      <c r="R128" s="148" t="s">
        <v>515</v>
      </c>
      <c r="S128" s="149" t="s">
        <v>511</v>
      </c>
      <c r="T128" s="143" t="s">
        <v>556</v>
      </c>
      <c r="U128" s="118" t="s">
        <v>536</v>
      </c>
      <c r="V128" s="120">
        <v>3</v>
      </c>
      <c r="W128" s="150">
        <v>200</v>
      </c>
      <c r="X128" s="144">
        <f>W128*V128</f>
        <v>600</v>
      </c>
      <c r="Y128" s="151">
        <f t="shared" si="6"/>
        <v>672.0000000000001</v>
      </c>
      <c r="Z128" s="118"/>
      <c r="AA128" s="40" t="s">
        <v>1405</v>
      </c>
      <c r="AB128" s="118"/>
      <c r="AC128" s="152"/>
    </row>
    <row r="129" spans="1:30" s="6" customFormat="1" ht="153">
      <c r="A129" s="3" t="s">
        <v>2302</v>
      </c>
      <c r="B129" s="4" t="s">
        <v>493</v>
      </c>
      <c r="C129" s="4" t="s">
        <v>494</v>
      </c>
      <c r="D129" s="4" t="s">
        <v>2668</v>
      </c>
      <c r="E129" s="64" t="s">
        <v>2573</v>
      </c>
      <c r="F129" s="64" t="s">
        <v>2573</v>
      </c>
      <c r="G129" s="64" t="s">
        <v>2575</v>
      </c>
      <c r="H129" s="4" t="s">
        <v>2574</v>
      </c>
      <c r="I129" s="4" t="s">
        <v>1013</v>
      </c>
      <c r="J129" s="4"/>
      <c r="K129" s="4" t="s">
        <v>506</v>
      </c>
      <c r="L129" s="11">
        <v>0</v>
      </c>
      <c r="M129" s="12" t="s">
        <v>2578</v>
      </c>
      <c r="N129" s="4" t="s">
        <v>498</v>
      </c>
      <c r="O129" s="4" t="s">
        <v>509</v>
      </c>
      <c r="P129" s="4" t="s">
        <v>498</v>
      </c>
      <c r="Q129" s="4" t="s">
        <v>500</v>
      </c>
      <c r="R129" s="16" t="s">
        <v>515</v>
      </c>
      <c r="S129" s="59" t="s">
        <v>511</v>
      </c>
      <c r="T129" s="4">
        <v>778</v>
      </c>
      <c r="U129" s="4" t="s">
        <v>557</v>
      </c>
      <c r="V129" s="24">
        <v>2</v>
      </c>
      <c r="W129" s="24">
        <v>250</v>
      </c>
      <c r="X129" s="61">
        <f t="shared" si="5"/>
        <v>500</v>
      </c>
      <c r="Y129" s="61">
        <f t="shared" si="6"/>
        <v>560</v>
      </c>
      <c r="Z129" s="4"/>
      <c r="AA129" s="40" t="s">
        <v>1405</v>
      </c>
      <c r="AB129" s="30"/>
      <c r="AC129" s="111"/>
      <c r="AD129" s="8"/>
    </row>
    <row r="130" spans="1:30" s="6" customFormat="1" ht="89.25">
      <c r="A130" s="3" t="s">
        <v>2303</v>
      </c>
      <c r="B130" s="4" t="s">
        <v>493</v>
      </c>
      <c r="C130" s="4" t="s">
        <v>494</v>
      </c>
      <c r="D130" s="64" t="s">
        <v>1221</v>
      </c>
      <c r="E130" s="4" t="s">
        <v>1222</v>
      </c>
      <c r="F130" s="4" t="s">
        <v>1222</v>
      </c>
      <c r="G130" s="4" t="s">
        <v>1805</v>
      </c>
      <c r="H130" s="4" t="s">
        <v>1806</v>
      </c>
      <c r="I130" s="4" t="s">
        <v>1223</v>
      </c>
      <c r="J130" s="4"/>
      <c r="K130" s="4" t="s">
        <v>506</v>
      </c>
      <c r="L130" s="11">
        <v>0</v>
      </c>
      <c r="M130" s="12" t="s">
        <v>2578</v>
      </c>
      <c r="N130" s="4" t="s">
        <v>498</v>
      </c>
      <c r="O130" s="4" t="s">
        <v>509</v>
      </c>
      <c r="P130" s="4" t="s">
        <v>498</v>
      </c>
      <c r="Q130" s="4" t="s">
        <v>500</v>
      </c>
      <c r="R130" s="16" t="s">
        <v>515</v>
      </c>
      <c r="S130" s="59" t="s">
        <v>511</v>
      </c>
      <c r="T130" s="4">
        <v>778</v>
      </c>
      <c r="U130" s="4" t="s">
        <v>557</v>
      </c>
      <c r="V130" s="24">
        <v>2</v>
      </c>
      <c r="W130" s="24">
        <v>400</v>
      </c>
      <c r="X130" s="61">
        <f t="shared" si="5"/>
        <v>800</v>
      </c>
      <c r="Y130" s="61">
        <f t="shared" si="6"/>
        <v>896.0000000000001</v>
      </c>
      <c r="Z130" s="4"/>
      <c r="AA130" s="40" t="s">
        <v>1405</v>
      </c>
      <c r="AB130" s="30"/>
      <c r="AC130" s="111"/>
      <c r="AD130" s="8"/>
    </row>
    <row r="131" spans="1:30" s="6" customFormat="1" ht="89.25">
      <c r="A131" s="3" t="s">
        <v>2304</v>
      </c>
      <c r="B131" s="4" t="s">
        <v>493</v>
      </c>
      <c r="C131" s="4" t="s">
        <v>494</v>
      </c>
      <c r="D131" s="4" t="s">
        <v>1224</v>
      </c>
      <c r="E131" s="66" t="s">
        <v>1225</v>
      </c>
      <c r="F131" s="66" t="s">
        <v>1226</v>
      </c>
      <c r="G131" s="4" t="s">
        <v>1228</v>
      </c>
      <c r="H131" s="4" t="s">
        <v>1227</v>
      </c>
      <c r="I131" s="4" t="s">
        <v>1229</v>
      </c>
      <c r="J131" s="4"/>
      <c r="K131" s="4" t="s">
        <v>506</v>
      </c>
      <c r="L131" s="11">
        <v>0</v>
      </c>
      <c r="M131" s="12" t="s">
        <v>2578</v>
      </c>
      <c r="N131" s="4" t="s">
        <v>498</v>
      </c>
      <c r="O131" s="4" t="s">
        <v>509</v>
      </c>
      <c r="P131" s="4" t="s">
        <v>498</v>
      </c>
      <c r="Q131" s="4" t="s">
        <v>500</v>
      </c>
      <c r="R131" s="16" t="s">
        <v>515</v>
      </c>
      <c r="S131" s="59" t="s">
        <v>511</v>
      </c>
      <c r="T131" s="4">
        <v>778</v>
      </c>
      <c r="U131" s="4" t="s">
        <v>557</v>
      </c>
      <c r="V131" s="24">
        <v>1</v>
      </c>
      <c r="W131" s="24">
        <v>3000</v>
      </c>
      <c r="X131" s="61">
        <f t="shared" si="5"/>
        <v>3000</v>
      </c>
      <c r="Y131" s="61">
        <f t="shared" si="6"/>
        <v>3360.0000000000005</v>
      </c>
      <c r="Z131" s="4"/>
      <c r="AA131" s="40" t="s">
        <v>1405</v>
      </c>
      <c r="AB131" s="30"/>
      <c r="AC131" s="111"/>
      <c r="AD131" s="8"/>
    </row>
    <row r="132" spans="1:30" s="6" customFormat="1" ht="89.25">
      <c r="A132" s="3" t="s">
        <v>2305</v>
      </c>
      <c r="B132" s="4" t="s">
        <v>493</v>
      </c>
      <c r="C132" s="4" t="s">
        <v>494</v>
      </c>
      <c r="D132" s="4" t="s">
        <v>1803</v>
      </c>
      <c r="E132" s="4" t="s">
        <v>1804</v>
      </c>
      <c r="F132" s="66" t="s">
        <v>1226</v>
      </c>
      <c r="G132" s="4" t="s">
        <v>1805</v>
      </c>
      <c r="H132" s="4" t="s">
        <v>1806</v>
      </c>
      <c r="I132" s="4" t="s">
        <v>2669</v>
      </c>
      <c r="J132" s="4"/>
      <c r="K132" s="4" t="s">
        <v>506</v>
      </c>
      <c r="L132" s="11">
        <v>0</v>
      </c>
      <c r="M132" s="12" t="s">
        <v>2578</v>
      </c>
      <c r="N132" s="4" t="s">
        <v>498</v>
      </c>
      <c r="O132" s="4" t="s">
        <v>509</v>
      </c>
      <c r="P132" s="4" t="s">
        <v>498</v>
      </c>
      <c r="Q132" s="4" t="s">
        <v>500</v>
      </c>
      <c r="R132" s="16" t="s">
        <v>515</v>
      </c>
      <c r="S132" s="59" t="s">
        <v>511</v>
      </c>
      <c r="T132" s="4">
        <v>778</v>
      </c>
      <c r="U132" s="4" t="s">
        <v>557</v>
      </c>
      <c r="V132" s="24">
        <v>5</v>
      </c>
      <c r="W132" s="24">
        <v>210</v>
      </c>
      <c r="X132" s="61">
        <f t="shared" si="5"/>
        <v>1050</v>
      </c>
      <c r="Y132" s="61">
        <f t="shared" si="6"/>
        <v>1176</v>
      </c>
      <c r="Z132" s="4"/>
      <c r="AA132" s="40" t="s">
        <v>1405</v>
      </c>
      <c r="AB132" s="30"/>
      <c r="AC132" s="111"/>
      <c r="AD132" s="8"/>
    </row>
    <row r="133" spans="1:30" s="6" customFormat="1" ht="89.25">
      <c r="A133" s="3" t="s">
        <v>2306</v>
      </c>
      <c r="B133" s="4" t="s">
        <v>493</v>
      </c>
      <c r="C133" s="4" t="s">
        <v>494</v>
      </c>
      <c r="D133" s="4" t="s">
        <v>1014</v>
      </c>
      <c r="E133" s="4" t="s">
        <v>1015</v>
      </c>
      <c r="F133" s="4" t="s">
        <v>1015</v>
      </c>
      <c r="G133" s="4" t="s">
        <v>1016</v>
      </c>
      <c r="H133" s="4" t="s">
        <v>2170</v>
      </c>
      <c r="I133" s="4" t="s">
        <v>1017</v>
      </c>
      <c r="J133" s="4"/>
      <c r="K133" s="4" t="s">
        <v>506</v>
      </c>
      <c r="L133" s="11">
        <v>0</v>
      </c>
      <c r="M133" s="12" t="s">
        <v>2578</v>
      </c>
      <c r="N133" s="4" t="s">
        <v>498</v>
      </c>
      <c r="O133" s="4" t="s">
        <v>509</v>
      </c>
      <c r="P133" s="4" t="s">
        <v>498</v>
      </c>
      <c r="Q133" s="4" t="s">
        <v>500</v>
      </c>
      <c r="R133" s="16" t="s">
        <v>515</v>
      </c>
      <c r="S133" s="59" t="s">
        <v>511</v>
      </c>
      <c r="T133" s="4">
        <v>778</v>
      </c>
      <c r="U133" s="4" t="s">
        <v>557</v>
      </c>
      <c r="V133" s="24">
        <v>2</v>
      </c>
      <c r="W133" s="24">
        <v>600</v>
      </c>
      <c r="X133" s="61">
        <f t="shared" si="5"/>
        <v>1200</v>
      </c>
      <c r="Y133" s="61">
        <f t="shared" si="6"/>
        <v>1344.0000000000002</v>
      </c>
      <c r="Z133" s="4"/>
      <c r="AA133" s="40" t="s">
        <v>1405</v>
      </c>
      <c r="AB133" s="30"/>
      <c r="AC133" s="111"/>
      <c r="AD133" s="8"/>
    </row>
    <row r="134" spans="1:30" s="6" customFormat="1" ht="89.25">
      <c r="A134" s="3" t="s">
        <v>2307</v>
      </c>
      <c r="B134" s="4" t="s">
        <v>493</v>
      </c>
      <c r="C134" s="4" t="s">
        <v>494</v>
      </c>
      <c r="D134" s="4" t="s">
        <v>1018</v>
      </c>
      <c r="E134" s="4" t="s">
        <v>68</v>
      </c>
      <c r="F134" s="4" t="s">
        <v>1230</v>
      </c>
      <c r="G134" s="4" t="s">
        <v>1019</v>
      </c>
      <c r="H134" s="4" t="s">
        <v>2171</v>
      </c>
      <c r="I134" s="4"/>
      <c r="J134" s="4"/>
      <c r="K134" s="4" t="s">
        <v>506</v>
      </c>
      <c r="L134" s="11">
        <v>0</v>
      </c>
      <c r="M134" s="12" t="s">
        <v>2578</v>
      </c>
      <c r="N134" s="4" t="s">
        <v>498</v>
      </c>
      <c r="O134" s="4" t="s">
        <v>509</v>
      </c>
      <c r="P134" s="4" t="s">
        <v>498</v>
      </c>
      <c r="Q134" s="4" t="s">
        <v>500</v>
      </c>
      <c r="R134" s="16" t="s">
        <v>515</v>
      </c>
      <c r="S134" s="59" t="s">
        <v>511</v>
      </c>
      <c r="T134" s="4">
        <v>715</v>
      </c>
      <c r="U134" s="4" t="s">
        <v>1040</v>
      </c>
      <c r="V134" s="24">
        <v>50</v>
      </c>
      <c r="W134" s="24">
        <v>50</v>
      </c>
      <c r="X134" s="61">
        <f t="shared" si="5"/>
        <v>2500</v>
      </c>
      <c r="Y134" s="61">
        <f t="shared" si="6"/>
        <v>2800.0000000000005</v>
      </c>
      <c r="Z134" s="4"/>
      <c r="AA134" s="40" t="s">
        <v>1405</v>
      </c>
      <c r="AB134" s="30"/>
      <c r="AC134" s="111"/>
      <c r="AD134" s="8"/>
    </row>
    <row r="135" spans="1:30" s="6" customFormat="1" ht="89.25">
      <c r="A135" s="3" t="s">
        <v>2308</v>
      </c>
      <c r="B135" s="4" t="s">
        <v>493</v>
      </c>
      <c r="C135" s="4" t="s">
        <v>494</v>
      </c>
      <c r="D135" s="4" t="s">
        <v>1020</v>
      </c>
      <c r="E135" s="4" t="s">
        <v>68</v>
      </c>
      <c r="F135" s="4" t="s">
        <v>1230</v>
      </c>
      <c r="G135" s="4" t="s">
        <v>1021</v>
      </c>
      <c r="H135" s="4" t="s">
        <v>2172</v>
      </c>
      <c r="I135" s="4"/>
      <c r="J135" s="4"/>
      <c r="K135" s="4" t="s">
        <v>506</v>
      </c>
      <c r="L135" s="11">
        <v>0</v>
      </c>
      <c r="M135" s="12" t="s">
        <v>2578</v>
      </c>
      <c r="N135" s="4" t="s">
        <v>498</v>
      </c>
      <c r="O135" s="4" t="s">
        <v>509</v>
      </c>
      <c r="P135" s="4" t="s">
        <v>498</v>
      </c>
      <c r="Q135" s="4" t="s">
        <v>500</v>
      </c>
      <c r="R135" s="16" t="s">
        <v>515</v>
      </c>
      <c r="S135" s="59" t="s">
        <v>511</v>
      </c>
      <c r="T135" s="4">
        <v>715</v>
      </c>
      <c r="U135" s="4" t="s">
        <v>1040</v>
      </c>
      <c r="V135" s="24">
        <v>50</v>
      </c>
      <c r="W135" s="24">
        <v>25</v>
      </c>
      <c r="X135" s="61">
        <f t="shared" si="5"/>
        <v>1250</v>
      </c>
      <c r="Y135" s="61">
        <f t="shared" si="6"/>
        <v>1400.0000000000002</v>
      </c>
      <c r="Z135" s="4"/>
      <c r="AA135" s="40" t="s">
        <v>1405</v>
      </c>
      <c r="AB135" s="30"/>
      <c r="AC135" s="111"/>
      <c r="AD135" s="8"/>
    </row>
    <row r="136" spans="1:30" s="6" customFormat="1" ht="89.25">
      <c r="A136" s="3" t="s">
        <v>2309</v>
      </c>
      <c r="B136" s="4" t="s">
        <v>493</v>
      </c>
      <c r="C136" s="4" t="s">
        <v>494</v>
      </c>
      <c r="D136" s="4" t="s">
        <v>1022</v>
      </c>
      <c r="E136" s="4" t="s">
        <v>1023</v>
      </c>
      <c r="F136" s="4" t="s">
        <v>1023</v>
      </c>
      <c r="G136" s="4" t="s">
        <v>1024</v>
      </c>
      <c r="H136" s="4" t="s">
        <v>2173</v>
      </c>
      <c r="I136" s="4"/>
      <c r="J136" s="4"/>
      <c r="K136" s="4" t="s">
        <v>506</v>
      </c>
      <c r="L136" s="11">
        <v>0</v>
      </c>
      <c r="M136" s="12" t="s">
        <v>2578</v>
      </c>
      <c r="N136" s="4" t="s">
        <v>498</v>
      </c>
      <c r="O136" s="4" t="s">
        <v>509</v>
      </c>
      <c r="P136" s="4" t="s">
        <v>498</v>
      </c>
      <c r="Q136" s="4" t="s">
        <v>500</v>
      </c>
      <c r="R136" s="16" t="s">
        <v>515</v>
      </c>
      <c r="S136" s="59" t="s">
        <v>511</v>
      </c>
      <c r="T136" s="4">
        <v>778</v>
      </c>
      <c r="U136" s="4" t="s">
        <v>557</v>
      </c>
      <c r="V136" s="24">
        <v>2</v>
      </c>
      <c r="W136" s="24">
        <v>200</v>
      </c>
      <c r="X136" s="61">
        <f t="shared" si="5"/>
        <v>400</v>
      </c>
      <c r="Y136" s="61">
        <f t="shared" si="6"/>
        <v>448.00000000000006</v>
      </c>
      <c r="Z136" s="4"/>
      <c r="AA136" s="40" t="s">
        <v>1405</v>
      </c>
      <c r="AB136" s="30"/>
      <c r="AC136" s="111"/>
      <c r="AD136" s="8"/>
    </row>
    <row r="137" spans="1:30" s="6" customFormat="1" ht="89.25">
      <c r="A137" s="3" t="s">
        <v>2310</v>
      </c>
      <c r="B137" s="4" t="s">
        <v>493</v>
      </c>
      <c r="C137" s="4" t="s">
        <v>494</v>
      </c>
      <c r="D137" s="64" t="s">
        <v>1025</v>
      </c>
      <c r="E137" s="4" t="s">
        <v>958</v>
      </c>
      <c r="F137" s="4" t="s">
        <v>1231</v>
      </c>
      <c r="G137" s="4" t="s">
        <v>1026</v>
      </c>
      <c r="H137" s="4" t="s">
        <v>2174</v>
      </c>
      <c r="I137" s="4"/>
      <c r="J137" s="4"/>
      <c r="K137" s="4" t="s">
        <v>506</v>
      </c>
      <c r="L137" s="11">
        <v>0</v>
      </c>
      <c r="M137" s="12" t="s">
        <v>2578</v>
      </c>
      <c r="N137" s="4" t="s">
        <v>498</v>
      </c>
      <c r="O137" s="4" t="s">
        <v>509</v>
      </c>
      <c r="P137" s="4" t="s">
        <v>498</v>
      </c>
      <c r="Q137" s="4" t="s">
        <v>500</v>
      </c>
      <c r="R137" s="16" t="s">
        <v>515</v>
      </c>
      <c r="S137" s="59" t="s">
        <v>511</v>
      </c>
      <c r="T137" s="4">
        <v>778</v>
      </c>
      <c r="U137" s="4" t="s">
        <v>557</v>
      </c>
      <c r="V137" s="24">
        <v>3</v>
      </c>
      <c r="W137" s="24">
        <v>180</v>
      </c>
      <c r="X137" s="61">
        <f t="shared" si="5"/>
        <v>540</v>
      </c>
      <c r="Y137" s="61">
        <f t="shared" si="6"/>
        <v>604.8000000000001</v>
      </c>
      <c r="Z137" s="4"/>
      <c r="AA137" s="40" t="s">
        <v>1405</v>
      </c>
      <c r="AB137" s="30"/>
      <c r="AC137" s="111"/>
      <c r="AD137" s="8"/>
    </row>
    <row r="138" spans="1:30" s="6" customFormat="1" ht="89.25">
      <c r="A138" s="3" t="s">
        <v>2311</v>
      </c>
      <c r="B138" s="4" t="s">
        <v>493</v>
      </c>
      <c r="C138" s="4" t="s">
        <v>494</v>
      </c>
      <c r="D138" s="64" t="s">
        <v>1807</v>
      </c>
      <c r="E138" s="64" t="s">
        <v>1737</v>
      </c>
      <c r="F138" s="64" t="s">
        <v>1737</v>
      </c>
      <c r="G138" s="64" t="s">
        <v>1809</v>
      </c>
      <c r="H138" s="64" t="s">
        <v>1808</v>
      </c>
      <c r="I138" s="4"/>
      <c r="J138" s="4"/>
      <c r="K138" s="4" t="s">
        <v>506</v>
      </c>
      <c r="L138" s="11">
        <v>0</v>
      </c>
      <c r="M138" s="12" t="s">
        <v>2578</v>
      </c>
      <c r="N138" s="4" t="s">
        <v>498</v>
      </c>
      <c r="O138" s="4" t="s">
        <v>509</v>
      </c>
      <c r="P138" s="4" t="s">
        <v>498</v>
      </c>
      <c r="Q138" s="4" t="s">
        <v>500</v>
      </c>
      <c r="R138" s="16" t="s">
        <v>515</v>
      </c>
      <c r="S138" s="59" t="s">
        <v>511</v>
      </c>
      <c r="T138" s="4">
        <v>778</v>
      </c>
      <c r="U138" s="4" t="s">
        <v>536</v>
      </c>
      <c r="V138" s="24">
        <v>2</v>
      </c>
      <c r="W138" s="24">
        <v>250</v>
      </c>
      <c r="X138" s="61">
        <f t="shared" si="5"/>
        <v>500</v>
      </c>
      <c r="Y138" s="61">
        <f t="shared" si="6"/>
        <v>560</v>
      </c>
      <c r="Z138" s="4"/>
      <c r="AA138" s="40" t="s">
        <v>1405</v>
      </c>
      <c r="AB138" s="30"/>
      <c r="AC138" s="111"/>
      <c r="AD138" s="8"/>
    </row>
    <row r="139" spans="1:30" s="6" customFormat="1" ht="89.25">
      <c r="A139" s="3" t="s">
        <v>2312</v>
      </c>
      <c r="B139" s="4" t="s">
        <v>493</v>
      </c>
      <c r="C139" s="4" t="s">
        <v>494</v>
      </c>
      <c r="D139" s="64" t="s">
        <v>1027</v>
      </c>
      <c r="E139" s="4" t="s">
        <v>1028</v>
      </c>
      <c r="F139" s="4" t="s">
        <v>1028</v>
      </c>
      <c r="G139" s="4" t="s">
        <v>1029</v>
      </c>
      <c r="H139" s="4" t="s">
        <v>2175</v>
      </c>
      <c r="I139" s="4"/>
      <c r="J139" s="4"/>
      <c r="K139" s="4" t="s">
        <v>506</v>
      </c>
      <c r="L139" s="11">
        <v>0</v>
      </c>
      <c r="M139" s="12" t="s">
        <v>2578</v>
      </c>
      <c r="N139" s="4" t="s">
        <v>498</v>
      </c>
      <c r="O139" s="4" t="s">
        <v>509</v>
      </c>
      <c r="P139" s="4" t="s">
        <v>498</v>
      </c>
      <c r="Q139" s="4" t="s">
        <v>500</v>
      </c>
      <c r="R139" s="16" t="s">
        <v>515</v>
      </c>
      <c r="S139" s="59" t="s">
        <v>511</v>
      </c>
      <c r="T139" s="4">
        <v>778</v>
      </c>
      <c r="U139" s="4" t="s">
        <v>536</v>
      </c>
      <c r="V139" s="24">
        <v>2</v>
      </c>
      <c r="W139" s="24">
        <v>100</v>
      </c>
      <c r="X139" s="61">
        <f t="shared" si="5"/>
        <v>200</v>
      </c>
      <c r="Y139" s="61">
        <f t="shared" si="6"/>
        <v>224.00000000000003</v>
      </c>
      <c r="Z139" s="4"/>
      <c r="AA139" s="40" t="s">
        <v>1405</v>
      </c>
      <c r="AB139" s="30"/>
      <c r="AC139" s="111"/>
      <c r="AD139" s="8"/>
    </row>
    <row r="140" spans="1:30" s="6" customFormat="1" ht="89.25">
      <c r="A140" s="3" t="s">
        <v>2313</v>
      </c>
      <c r="B140" s="4" t="s">
        <v>493</v>
      </c>
      <c r="C140" s="4" t="s">
        <v>494</v>
      </c>
      <c r="D140" s="69" t="s">
        <v>1232</v>
      </c>
      <c r="E140" s="4" t="s">
        <v>1233</v>
      </c>
      <c r="F140" s="4" t="s">
        <v>2176</v>
      </c>
      <c r="G140" s="4" t="s">
        <v>2177</v>
      </c>
      <c r="H140" s="4" t="s">
        <v>2178</v>
      </c>
      <c r="I140" s="4" t="s">
        <v>1234</v>
      </c>
      <c r="J140" s="4"/>
      <c r="K140" s="4" t="s">
        <v>506</v>
      </c>
      <c r="L140" s="11">
        <v>0</v>
      </c>
      <c r="M140" s="12" t="s">
        <v>2578</v>
      </c>
      <c r="N140" s="4" t="s">
        <v>498</v>
      </c>
      <c r="O140" s="4" t="s">
        <v>509</v>
      </c>
      <c r="P140" s="4" t="s">
        <v>498</v>
      </c>
      <c r="Q140" s="4" t="s">
        <v>500</v>
      </c>
      <c r="R140" s="16" t="s">
        <v>211</v>
      </c>
      <c r="S140" s="59" t="s">
        <v>511</v>
      </c>
      <c r="T140" s="12" t="s">
        <v>556</v>
      </c>
      <c r="U140" s="4" t="s">
        <v>536</v>
      </c>
      <c r="V140" s="24">
        <v>15</v>
      </c>
      <c r="W140" s="24">
        <v>130</v>
      </c>
      <c r="X140" s="61">
        <f t="shared" si="5"/>
        <v>1950</v>
      </c>
      <c r="Y140" s="61">
        <f t="shared" si="6"/>
        <v>2184</v>
      </c>
      <c r="Z140" s="4"/>
      <c r="AA140" s="40" t="s">
        <v>1405</v>
      </c>
      <c r="AB140" s="30"/>
      <c r="AC140" s="111"/>
      <c r="AD140" s="8"/>
    </row>
    <row r="141" spans="1:28" ht="102">
      <c r="A141" s="3" t="s">
        <v>2314</v>
      </c>
      <c r="B141" s="4" t="s">
        <v>493</v>
      </c>
      <c r="C141" s="4" t="s">
        <v>494</v>
      </c>
      <c r="D141" s="4" t="s">
        <v>281</v>
      </c>
      <c r="E141" s="4" t="s">
        <v>1443</v>
      </c>
      <c r="F141" s="4" t="s">
        <v>1626</v>
      </c>
      <c r="G141" s="4" t="s">
        <v>1625</v>
      </c>
      <c r="H141" s="4" t="s">
        <v>1640</v>
      </c>
      <c r="I141" s="4" t="s">
        <v>1444</v>
      </c>
      <c r="J141" s="4"/>
      <c r="K141" s="4" t="s">
        <v>506</v>
      </c>
      <c r="L141" s="4">
        <v>0</v>
      </c>
      <c r="M141" s="4">
        <v>231010000</v>
      </c>
      <c r="N141" s="4" t="s">
        <v>498</v>
      </c>
      <c r="O141" s="4" t="s">
        <v>561</v>
      </c>
      <c r="P141" s="4" t="s">
        <v>498</v>
      </c>
      <c r="Q141" s="4" t="s">
        <v>500</v>
      </c>
      <c r="R141" s="4" t="s">
        <v>518</v>
      </c>
      <c r="S141" s="4" t="s">
        <v>511</v>
      </c>
      <c r="T141" s="4" t="s">
        <v>179</v>
      </c>
      <c r="U141" s="4" t="s">
        <v>508</v>
      </c>
      <c r="V141" s="4">
        <v>20</v>
      </c>
      <c r="W141" s="24">
        <v>1300</v>
      </c>
      <c r="X141" s="24">
        <v>0</v>
      </c>
      <c r="Y141" s="24">
        <f t="shared" si="6"/>
        <v>0</v>
      </c>
      <c r="Z141" s="4"/>
      <c r="AA141" s="4" t="s">
        <v>1405</v>
      </c>
      <c r="AB141" s="4" t="s">
        <v>2936</v>
      </c>
    </row>
    <row r="142" spans="1:28" ht="102">
      <c r="A142" s="3" t="s">
        <v>2915</v>
      </c>
      <c r="B142" s="4" t="s">
        <v>493</v>
      </c>
      <c r="C142" s="4" t="s">
        <v>494</v>
      </c>
      <c r="D142" s="4" t="s">
        <v>281</v>
      </c>
      <c r="E142" s="4" t="s">
        <v>1443</v>
      </c>
      <c r="F142" s="4" t="s">
        <v>1626</v>
      </c>
      <c r="G142" s="4" t="s">
        <v>1625</v>
      </c>
      <c r="H142" s="4" t="s">
        <v>1640</v>
      </c>
      <c r="I142" s="4" t="s">
        <v>1444</v>
      </c>
      <c r="J142" s="4"/>
      <c r="K142" s="4" t="s">
        <v>506</v>
      </c>
      <c r="L142" s="4">
        <v>0</v>
      </c>
      <c r="M142" s="4">
        <v>231010000</v>
      </c>
      <c r="N142" s="4" t="s">
        <v>498</v>
      </c>
      <c r="O142" s="3" t="s">
        <v>1532</v>
      </c>
      <c r="P142" s="4" t="s">
        <v>498</v>
      </c>
      <c r="Q142" s="4" t="s">
        <v>500</v>
      </c>
      <c r="R142" s="4" t="s">
        <v>518</v>
      </c>
      <c r="S142" s="4" t="s">
        <v>511</v>
      </c>
      <c r="T142" s="4" t="s">
        <v>179</v>
      </c>
      <c r="U142" s="4" t="s">
        <v>508</v>
      </c>
      <c r="V142" s="4">
        <v>12</v>
      </c>
      <c r="W142" s="24">
        <v>10000</v>
      </c>
      <c r="X142" s="24">
        <f>V142*W142</f>
        <v>120000</v>
      </c>
      <c r="Y142" s="24">
        <f t="shared" si="6"/>
        <v>134400</v>
      </c>
      <c r="Z142" s="4"/>
      <c r="AA142" s="4" t="s">
        <v>1405</v>
      </c>
      <c r="AB142" s="4"/>
    </row>
    <row r="143" spans="1:28" ht="102">
      <c r="A143" s="3" t="s">
        <v>2315</v>
      </c>
      <c r="B143" s="4" t="s">
        <v>493</v>
      </c>
      <c r="C143" s="4" t="s">
        <v>494</v>
      </c>
      <c r="D143" s="4" t="s">
        <v>1627</v>
      </c>
      <c r="E143" s="4" t="s">
        <v>1443</v>
      </c>
      <c r="F143" s="4" t="s">
        <v>1626</v>
      </c>
      <c r="G143" s="4" t="s">
        <v>1628</v>
      </c>
      <c r="H143" s="4" t="s">
        <v>1641</v>
      </c>
      <c r="I143" s="4" t="s">
        <v>1445</v>
      </c>
      <c r="J143" s="4"/>
      <c r="K143" s="4" t="s">
        <v>506</v>
      </c>
      <c r="L143" s="4">
        <v>0</v>
      </c>
      <c r="M143" s="4">
        <v>231010000</v>
      </c>
      <c r="N143" s="4" t="s">
        <v>498</v>
      </c>
      <c r="O143" s="4" t="s">
        <v>561</v>
      </c>
      <c r="P143" s="4" t="s">
        <v>498</v>
      </c>
      <c r="Q143" s="4" t="s">
        <v>500</v>
      </c>
      <c r="R143" s="4" t="s">
        <v>518</v>
      </c>
      <c r="S143" s="4" t="s">
        <v>511</v>
      </c>
      <c r="T143" s="4" t="s">
        <v>179</v>
      </c>
      <c r="U143" s="4" t="s">
        <v>508</v>
      </c>
      <c r="V143" s="4">
        <v>12</v>
      </c>
      <c r="W143" s="24">
        <v>10000</v>
      </c>
      <c r="X143" s="24">
        <v>0</v>
      </c>
      <c r="Y143" s="24">
        <f t="shared" si="6"/>
        <v>0</v>
      </c>
      <c r="Z143" s="4"/>
      <c r="AA143" s="4" t="s">
        <v>1405</v>
      </c>
      <c r="AB143" s="4" t="s">
        <v>2937</v>
      </c>
    </row>
    <row r="144" spans="1:28" ht="102">
      <c r="A144" s="3" t="s">
        <v>2916</v>
      </c>
      <c r="B144" s="4" t="s">
        <v>493</v>
      </c>
      <c r="C144" s="4" t="s">
        <v>494</v>
      </c>
      <c r="D144" s="4" t="s">
        <v>2927</v>
      </c>
      <c r="E144" s="4" t="s">
        <v>2929</v>
      </c>
      <c r="F144" s="4" t="s">
        <v>2928</v>
      </c>
      <c r="G144" s="4" t="s">
        <v>1628</v>
      </c>
      <c r="H144" s="4" t="s">
        <v>2930</v>
      </c>
      <c r="I144" s="4" t="s">
        <v>2931</v>
      </c>
      <c r="J144" s="4"/>
      <c r="K144" s="4" t="s">
        <v>506</v>
      </c>
      <c r="L144" s="4">
        <v>0</v>
      </c>
      <c r="M144" s="4">
        <v>231010000</v>
      </c>
      <c r="N144" s="4" t="s">
        <v>498</v>
      </c>
      <c r="O144" s="3" t="s">
        <v>1532</v>
      </c>
      <c r="P144" s="4" t="s">
        <v>498</v>
      </c>
      <c r="Q144" s="4" t="s">
        <v>500</v>
      </c>
      <c r="R144" s="4" t="s">
        <v>518</v>
      </c>
      <c r="S144" s="4" t="s">
        <v>511</v>
      </c>
      <c r="T144" s="4" t="s">
        <v>179</v>
      </c>
      <c r="U144" s="4" t="s">
        <v>508</v>
      </c>
      <c r="V144" s="4">
        <v>20</v>
      </c>
      <c r="W144" s="24">
        <v>1300</v>
      </c>
      <c r="X144" s="24">
        <f>V144*W144</f>
        <v>26000</v>
      </c>
      <c r="Y144" s="24">
        <f t="shared" si="6"/>
        <v>29120.000000000004</v>
      </c>
      <c r="Z144" s="4"/>
      <c r="AA144" s="4" t="s">
        <v>1405</v>
      </c>
      <c r="AB144" s="4"/>
    </row>
    <row r="145" spans="1:28" ht="178.5">
      <c r="A145" s="3" t="s">
        <v>2316</v>
      </c>
      <c r="B145" s="4" t="s">
        <v>493</v>
      </c>
      <c r="C145" s="4" t="s">
        <v>494</v>
      </c>
      <c r="D145" s="4" t="s">
        <v>249</v>
      </c>
      <c r="E145" s="4" t="s">
        <v>1630</v>
      </c>
      <c r="F145" s="4" t="s">
        <v>1631</v>
      </c>
      <c r="G145" s="4" t="s">
        <v>1629</v>
      </c>
      <c r="H145" s="4" t="s">
        <v>1642</v>
      </c>
      <c r="I145" s="4" t="s">
        <v>789</v>
      </c>
      <c r="J145" s="4"/>
      <c r="K145" s="4" t="s">
        <v>506</v>
      </c>
      <c r="L145" s="4">
        <v>0</v>
      </c>
      <c r="M145" s="4">
        <v>231010000</v>
      </c>
      <c r="N145" s="4" t="s">
        <v>498</v>
      </c>
      <c r="O145" s="4" t="s">
        <v>561</v>
      </c>
      <c r="P145" s="4" t="s">
        <v>498</v>
      </c>
      <c r="Q145" s="4" t="s">
        <v>500</v>
      </c>
      <c r="R145" s="4" t="s">
        <v>518</v>
      </c>
      <c r="S145" s="4" t="s">
        <v>511</v>
      </c>
      <c r="T145" s="4" t="s">
        <v>179</v>
      </c>
      <c r="U145" s="4" t="s">
        <v>508</v>
      </c>
      <c r="V145" s="4">
        <v>5</v>
      </c>
      <c r="W145" s="24">
        <v>6000</v>
      </c>
      <c r="X145" s="24">
        <f>V145*W145</f>
        <v>30000</v>
      </c>
      <c r="Y145" s="24">
        <f>X145*1.12</f>
        <v>33600</v>
      </c>
      <c r="Z145" s="4"/>
      <c r="AA145" s="4" t="s">
        <v>1405</v>
      </c>
      <c r="AB145" s="3"/>
    </row>
    <row r="146" spans="1:28" ht="140.25">
      <c r="A146" s="3" t="s">
        <v>2317</v>
      </c>
      <c r="B146" s="4" t="s">
        <v>493</v>
      </c>
      <c r="C146" s="4" t="s">
        <v>494</v>
      </c>
      <c r="D146" s="4" t="s">
        <v>434</v>
      </c>
      <c r="E146" s="4" t="s">
        <v>1632</v>
      </c>
      <c r="F146" s="4" t="s">
        <v>1634</v>
      </c>
      <c r="G146" s="4" t="s">
        <v>1633</v>
      </c>
      <c r="H146" s="4" t="s">
        <v>1643</v>
      </c>
      <c r="I146" s="4" t="s">
        <v>1446</v>
      </c>
      <c r="J146" s="4"/>
      <c r="K146" s="4" t="s">
        <v>506</v>
      </c>
      <c r="L146" s="4">
        <v>0</v>
      </c>
      <c r="M146" s="4">
        <v>231010000</v>
      </c>
      <c r="N146" s="4" t="s">
        <v>498</v>
      </c>
      <c r="O146" s="4" t="s">
        <v>509</v>
      </c>
      <c r="P146" s="4" t="s">
        <v>498</v>
      </c>
      <c r="Q146" s="4" t="s">
        <v>500</v>
      </c>
      <c r="R146" s="4" t="s">
        <v>518</v>
      </c>
      <c r="S146" s="4" t="s">
        <v>511</v>
      </c>
      <c r="T146" s="4" t="s">
        <v>179</v>
      </c>
      <c r="U146" s="4" t="s">
        <v>508</v>
      </c>
      <c r="V146" s="4">
        <v>10</v>
      </c>
      <c r="W146" s="24">
        <v>2300</v>
      </c>
      <c r="X146" s="24">
        <f>V146*W146</f>
        <v>23000</v>
      </c>
      <c r="Y146" s="24">
        <f>X146*1.12</f>
        <v>25760.000000000004</v>
      </c>
      <c r="Z146" s="4"/>
      <c r="AA146" s="4" t="s">
        <v>1405</v>
      </c>
      <c r="AB146" s="3"/>
    </row>
    <row r="147" spans="1:28" ht="108.75" customHeight="1">
      <c r="A147" s="3" t="s">
        <v>2318</v>
      </c>
      <c r="B147" s="4" t="s">
        <v>493</v>
      </c>
      <c r="C147" s="4" t="s">
        <v>494</v>
      </c>
      <c r="D147" s="4" t="s">
        <v>577</v>
      </c>
      <c r="E147" s="4" t="s">
        <v>578</v>
      </c>
      <c r="F147" s="4" t="s">
        <v>1635</v>
      </c>
      <c r="G147" s="4" t="s">
        <v>579</v>
      </c>
      <c r="H147" s="4" t="s">
        <v>1644</v>
      </c>
      <c r="I147" s="4" t="s">
        <v>580</v>
      </c>
      <c r="J147" s="4"/>
      <c r="K147" s="4" t="s">
        <v>506</v>
      </c>
      <c r="L147" s="4">
        <v>0</v>
      </c>
      <c r="M147" s="4">
        <v>231010000</v>
      </c>
      <c r="N147" s="4" t="s">
        <v>498</v>
      </c>
      <c r="O147" s="4" t="s">
        <v>561</v>
      </c>
      <c r="P147" s="4" t="s">
        <v>498</v>
      </c>
      <c r="Q147" s="4" t="s">
        <v>500</v>
      </c>
      <c r="R147" s="4" t="s">
        <v>518</v>
      </c>
      <c r="S147" s="4" t="s">
        <v>511</v>
      </c>
      <c r="T147" s="4" t="s">
        <v>179</v>
      </c>
      <c r="U147" s="4" t="s">
        <v>508</v>
      </c>
      <c r="V147" s="4">
        <v>1</v>
      </c>
      <c r="W147" s="24">
        <v>2000</v>
      </c>
      <c r="X147" s="24">
        <v>0</v>
      </c>
      <c r="Y147" s="24">
        <f>X147*1.12</f>
        <v>0</v>
      </c>
      <c r="Z147" s="4"/>
      <c r="AA147" s="4" t="s">
        <v>1405</v>
      </c>
      <c r="AB147" s="3">
        <v>11</v>
      </c>
    </row>
    <row r="148" spans="1:28" ht="107.25" customHeight="1">
      <c r="A148" s="3" t="s">
        <v>2944</v>
      </c>
      <c r="B148" s="4" t="s">
        <v>493</v>
      </c>
      <c r="C148" s="4" t="s">
        <v>494</v>
      </c>
      <c r="D148" s="4" t="s">
        <v>577</v>
      </c>
      <c r="E148" s="4" t="s">
        <v>578</v>
      </c>
      <c r="F148" s="4" t="s">
        <v>1635</v>
      </c>
      <c r="G148" s="4" t="s">
        <v>579</v>
      </c>
      <c r="H148" s="4" t="s">
        <v>1644</v>
      </c>
      <c r="I148" s="4" t="s">
        <v>580</v>
      </c>
      <c r="J148" s="4"/>
      <c r="K148" s="4" t="s">
        <v>506</v>
      </c>
      <c r="L148" s="4">
        <v>0</v>
      </c>
      <c r="M148" s="4">
        <v>231010000</v>
      </c>
      <c r="N148" s="4" t="s">
        <v>498</v>
      </c>
      <c r="O148" s="3" t="s">
        <v>1532</v>
      </c>
      <c r="P148" s="4" t="s">
        <v>498</v>
      </c>
      <c r="Q148" s="4" t="s">
        <v>500</v>
      </c>
      <c r="R148" s="4" t="s">
        <v>518</v>
      </c>
      <c r="S148" s="4" t="s">
        <v>511</v>
      </c>
      <c r="T148" s="4" t="s">
        <v>179</v>
      </c>
      <c r="U148" s="4" t="s">
        <v>508</v>
      </c>
      <c r="V148" s="4">
        <v>1</v>
      </c>
      <c r="W148" s="24">
        <v>2000</v>
      </c>
      <c r="X148" s="24">
        <f>V148*W148</f>
        <v>2000</v>
      </c>
      <c r="Y148" s="24">
        <f>X148*1.12</f>
        <v>2240</v>
      </c>
      <c r="Z148" s="4"/>
      <c r="AA148" s="4" t="s">
        <v>1405</v>
      </c>
      <c r="AB148" s="3"/>
    </row>
    <row r="149" spans="1:28" ht="102">
      <c r="A149" s="3" t="s">
        <v>2319</v>
      </c>
      <c r="B149" s="4" t="s">
        <v>493</v>
      </c>
      <c r="C149" s="4" t="s">
        <v>494</v>
      </c>
      <c r="D149" s="4" t="s">
        <v>1636</v>
      </c>
      <c r="E149" s="4" t="s">
        <v>785</v>
      </c>
      <c r="F149" s="4" t="s">
        <v>1637</v>
      </c>
      <c r="G149" s="118" t="s">
        <v>2038</v>
      </c>
      <c r="H149" s="118" t="s">
        <v>2039</v>
      </c>
      <c r="I149" s="118" t="s">
        <v>2040</v>
      </c>
      <c r="J149" s="118"/>
      <c r="K149" s="4" t="s">
        <v>506</v>
      </c>
      <c r="L149" s="4">
        <v>0</v>
      </c>
      <c r="M149" s="4">
        <v>231010000</v>
      </c>
      <c r="N149" s="4" t="s">
        <v>498</v>
      </c>
      <c r="O149" s="4" t="s">
        <v>509</v>
      </c>
      <c r="P149" s="4" t="s">
        <v>498</v>
      </c>
      <c r="Q149" s="4" t="s">
        <v>500</v>
      </c>
      <c r="R149" s="4" t="s">
        <v>518</v>
      </c>
      <c r="S149" s="4" t="s">
        <v>511</v>
      </c>
      <c r="T149" s="4">
        <v>166</v>
      </c>
      <c r="U149" s="4" t="s">
        <v>517</v>
      </c>
      <c r="V149" s="4">
        <v>0.2</v>
      </c>
      <c r="W149" s="24">
        <v>10000</v>
      </c>
      <c r="X149" s="24">
        <v>2000</v>
      </c>
      <c r="Y149" s="24">
        <v>2240</v>
      </c>
      <c r="Z149" s="4"/>
      <c r="AA149" s="4" t="s">
        <v>1405</v>
      </c>
      <c r="AB149" s="3"/>
    </row>
    <row r="150" spans="1:28" ht="140.25">
      <c r="A150" s="3" t="s">
        <v>2320</v>
      </c>
      <c r="B150" s="4" t="s">
        <v>493</v>
      </c>
      <c r="C150" s="4" t="s">
        <v>494</v>
      </c>
      <c r="D150" s="4" t="s">
        <v>1617</v>
      </c>
      <c r="E150" s="4" t="s">
        <v>1402</v>
      </c>
      <c r="F150" s="4" t="s">
        <v>1638</v>
      </c>
      <c r="G150" s="4" t="s">
        <v>1639</v>
      </c>
      <c r="H150" s="4" t="s">
        <v>1655</v>
      </c>
      <c r="I150" s="4" t="s">
        <v>1624</v>
      </c>
      <c r="J150" s="4"/>
      <c r="K150" s="4" t="s">
        <v>506</v>
      </c>
      <c r="L150" s="4">
        <v>0</v>
      </c>
      <c r="M150" s="4">
        <v>231010000</v>
      </c>
      <c r="N150" s="4" t="s">
        <v>498</v>
      </c>
      <c r="O150" s="4" t="s">
        <v>516</v>
      </c>
      <c r="P150" s="4" t="s">
        <v>498</v>
      </c>
      <c r="Q150" s="4" t="s">
        <v>500</v>
      </c>
      <c r="R150" s="4" t="s">
        <v>518</v>
      </c>
      <c r="S150" s="4" t="s">
        <v>511</v>
      </c>
      <c r="T150" s="4" t="s">
        <v>179</v>
      </c>
      <c r="U150" s="4" t="s">
        <v>508</v>
      </c>
      <c r="V150" s="4">
        <v>1</v>
      </c>
      <c r="W150" s="24">
        <v>53300</v>
      </c>
      <c r="X150" s="24">
        <v>0</v>
      </c>
      <c r="Y150" s="24">
        <v>0</v>
      </c>
      <c r="Z150" s="4"/>
      <c r="AA150" s="4" t="s">
        <v>1405</v>
      </c>
      <c r="AB150" s="3">
        <v>11</v>
      </c>
    </row>
    <row r="151" spans="1:28" ht="140.25">
      <c r="A151" s="3" t="s">
        <v>2737</v>
      </c>
      <c r="B151" s="4" t="s">
        <v>493</v>
      </c>
      <c r="C151" s="4" t="s">
        <v>494</v>
      </c>
      <c r="D151" s="4" t="s">
        <v>1617</v>
      </c>
      <c r="E151" s="4" t="s">
        <v>1402</v>
      </c>
      <c r="F151" s="4" t="s">
        <v>1638</v>
      </c>
      <c r="G151" s="4" t="s">
        <v>1639</v>
      </c>
      <c r="H151" s="4" t="s">
        <v>1655</v>
      </c>
      <c r="I151" s="4" t="s">
        <v>1624</v>
      </c>
      <c r="J151" s="4"/>
      <c r="K151" s="4" t="s">
        <v>506</v>
      </c>
      <c r="L151" s="4">
        <v>0</v>
      </c>
      <c r="M151" s="4">
        <v>231010000</v>
      </c>
      <c r="N151" s="4" t="s">
        <v>498</v>
      </c>
      <c r="O151" s="4" t="s">
        <v>1562</v>
      </c>
      <c r="P151" s="4" t="s">
        <v>498</v>
      </c>
      <c r="Q151" s="4" t="s">
        <v>500</v>
      </c>
      <c r="R151" s="4" t="s">
        <v>518</v>
      </c>
      <c r="S151" s="4" t="s">
        <v>511</v>
      </c>
      <c r="T151" s="4" t="s">
        <v>179</v>
      </c>
      <c r="U151" s="4" t="s">
        <v>508</v>
      </c>
      <c r="V151" s="4">
        <v>1</v>
      </c>
      <c r="W151" s="24">
        <v>53300</v>
      </c>
      <c r="X151" s="24">
        <v>0</v>
      </c>
      <c r="Y151" s="24">
        <f aca="true" t="shared" si="7" ref="Y151:Y156">X151*1.12</f>
        <v>0</v>
      </c>
      <c r="Z151" s="4"/>
      <c r="AA151" s="4" t="s">
        <v>1405</v>
      </c>
      <c r="AB151" s="3">
        <v>11</v>
      </c>
    </row>
    <row r="152" spans="1:28" ht="140.25">
      <c r="A152" s="3" t="s">
        <v>2958</v>
      </c>
      <c r="B152" s="4" t="s">
        <v>493</v>
      </c>
      <c r="C152" s="4" t="s">
        <v>494</v>
      </c>
      <c r="D152" s="4" t="s">
        <v>1617</v>
      </c>
      <c r="E152" s="4" t="s">
        <v>1402</v>
      </c>
      <c r="F152" s="4" t="s">
        <v>1638</v>
      </c>
      <c r="G152" s="4" t="s">
        <v>1639</v>
      </c>
      <c r="H152" s="4" t="s">
        <v>1655</v>
      </c>
      <c r="I152" s="4" t="s">
        <v>1624</v>
      </c>
      <c r="J152" s="4"/>
      <c r="K152" s="4" t="s">
        <v>506</v>
      </c>
      <c r="L152" s="4">
        <v>0</v>
      </c>
      <c r="M152" s="4">
        <v>231010000</v>
      </c>
      <c r="N152" s="4" t="s">
        <v>498</v>
      </c>
      <c r="O152" s="3" t="s">
        <v>1419</v>
      </c>
      <c r="P152" s="4" t="s">
        <v>498</v>
      </c>
      <c r="Q152" s="4" t="s">
        <v>500</v>
      </c>
      <c r="R152" s="4" t="s">
        <v>518</v>
      </c>
      <c r="S152" s="4" t="s">
        <v>511</v>
      </c>
      <c r="T152" s="4" t="s">
        <v>179</v>
      </c>
      <c r="U152" s="4" t="s">
        <v>508</v>
      </c>
      <c r="V152" s="4">
        <v>1</v>
      </c>
      <c r="W152" s="24">
        <v>53300</v>
      </c>
      <c r="X152" s="24">
        <f>V152*W152</f>
        <v>53300</v>
      </c>
      <c r="Y152" s="24">
        <f t="shared" si="7"/>
        <v>59696.00000000001</v>
      </c>
      <c r="Z152" s="4"/>
      <c r="AA152" s="4" t="s">
        <v>1405</v>
      </c>
      <c r="AB152" s="3"/>
    </row>
    <row r="153" spans="1:28" ht="102">
      <c r="A153" s="3" t="s">
        <v>2321</v>
      </c>
      <c r="B153" s="4" t="s">
        <v>493</v>
      </c>
      <c r="C153" s="4" t="s">
        <v>494</v>
      </c>
      <c r="D153" s="4" t="s">
        <v>1656</v>
      </c>
      <c r="E153" s="4" t="s">
        <v>797</v>
      </c>
      <c r="F153" s="4" t="s">
        <v>797</v>
      </c>
      <c r="G153" s="4" t="s">
        <v>1657</v>
      </c>
      <c r="H153" s="4" t="s">
        <v>1658</v>
      </c>
      <c r="I153" s="118" t="s">
        <v>798</v>
      </c>
      <c r="J153" s="118"/>
      <c r="K153" s="4" t="s">
        <v>506</v>
      </c>
      <c r="L153" s="4">
        <v>0</v>
      </c>
      <c r="M153" s="4">
        <v>231010000</v>
      </c>
      <c r="N153" s="4" t="s">
        <v>498</v>
      </c>
      <c r="O153" s="4" t="s">
        <v>561</v>
      </c>
      <c r="P153" s="4" t="s">
        <v>498</v>
      </c>
      <c r="Q153" s="4" t="s">
        <v>500</v>
      </c>
      <c r="R153" s="4" t="s">
        <v>518</v>
      </c>
      <c r="S153" s="4" t="s">
        <v>511</v>
      </c>
      <c r="T153" s="4" t="s">
        <v>179</v>
      </c>
      <c r="U153" s="4" t="s">
        <v>508</v>
      </c>
      <c r="V153" s="4">
        <v>5</v>
      </c>
      <c r="W153" s="24">
        <f>5357*1.07</f>
        <v>5731.990000000001</v>
      </c>
      <c r="X153" s="24">
        <f>V153*W153</f>
        <v>28659.950000000004</v>
      </c>
      <c r="Y153" s="24">
        <f t="shared" si="7"/>
        <v>32099.144000000008</v>
      </c>
      <c r="Z153" s="4"/>
      <c r="AA153" s="4" t="s">
        <v>1405</v>
      </c>
      <c r="AB153" s="3"/>
    </row>
    <row r="154" spans="1:28" ht="102">
      <c r="A154" s="3" t="s">
        <v>2322</v>
      </c>
      <c r="B154" s="4" t="s">
        <v>493</v>
      </c>
      <c r="C154" s="4" t="s">
        <v>494</v>
      </c>
      <c r="D154" s="4" t="s">
        <v>1686</v>
      </c>
      <c r="E154" s="4" t="s">
        <v>1687</v>
      </c>
      <c r="F154" s="4" t="s">
        <v>1688</v>
      </c>
      <c r="G154" s="4" t="s">
        <v>1689</v>
      </c>
      <c r="H154" s="4" t="s">
        <v>1690</v>
      </c>
      <c r="I154" s="4" t="s">
        <v>222</v>
      </c>
      <c r="J154" s="4"/>
      <c r="K154" s="4" t="s">
        <v>506</v>
      </c>
      <c r="L154" s="4">
        <v>0</v>
      </c>
      <c r="M154" s="4">
        <v>231010000</v>
      </c>
      <c r="N154" s="4" t="s">
        <v>498</v>
      </c>
      <c r="O154" s="4" t="s">
        <v>561</v>
      </c>
      <c r="P154" s="4" t="s">
        <v>498</v>
      </c>
      <c r="Q154" s="4" t="s">
        <v>500</v>
      </c>
      <c r="R154" s="4" t="s">
        <v>518</v>
      </c>
      <c r="S154" s="4" t="s">
        <v>511</v>
      </c>
      <c r="T154" s="4" t="s">
        <v>179</v>
      </c>
      <c r="U154" s="4" t="s">
        <v>508</v>
      </c>
      <c r="V154" s="4">
        <v>10</v>
      </c>
      <c r="W154" s="24">
        <v>3000</v>
      </c>
      <c r="X154" s="24">
        <f>V154*W154</f>
        <v>30000</v>
      </c>
      <c r="Y154" s="24">
        <f t="shared" si="7"/>
        <v>33600</v>
      </c>
      <c r="Z154" s="4"/>
      <c r="AA154" s="4" t="s">
        <v>1405</v>
      </c>
      <c r="AB154" s="3"/>
    </row>
    <row r="155" spans="1:28" ht="102">
      <c r="A155" s="3" t="s">
        <v>2323</v>
      </c>
      <c r="B155" s="4" t="s">
        <v>493</v>
      </c>
      <c r="C155" s="4" t="s">
        <v>494</v>
      </c>
      <c r="D155" s="3" t="s">
        <v>1618</v>
      </c>
      <c r="E155" s="3" t="s">
        <v>1665</v>
      </c>
      <c r="F155" s="3" t="s">
        <v>1667</v>
      </c>
      <c r="G155" s="3" t="s">
        <v>1668</v>
      </c>
      <c r="H155" s="3" t="s">
        <v>2041</v>
      </c>
      <c r="I155" s="3" t="s">
        <v>1447</v>
      </c>
      <c r="J155" s="3"/>
      <c r="K155" s="3" t="s">
        <v>506</v>
      </c>
      <c r="L155" s="3">
        <v>0</v>
      </c>
      <c r="M155" s="4">
        <v>231010000</v>
      </c>
      <c r="N155" s="4" t="s">
        <v>498</v>
      </c>
      <c r="O155" s="4" t="s">
        <v>516</v>
      </c>
      <c r="P155" s="4" t="s">
        <v>498</v>
      </c>
      <c r="Q155" s="4" t="s">
        <v>500</v>
      </c>
      <c r="R155" s="4" t="s">
        <v>518</v>
      </c>
      <c r="S155" s="4" t="s">
        <v>511</v>
      </c>
      <c r="T155" s="4" t="s">
        <v>179</v>
      </c>
      <c r="U155" s="4" t="s">
        <v>508</v>
      </c>
      <c r="V155" s="4">
        <v>2000</v>
      </c>
      <c r="W155" s="24">
        <v>100</v>
      </c>
      <c r="X155" s="24">
        <v>0</v>
      </c>
      <c r="Y155" s="24">
        <f t="shared" si="7"/>
        <v>0</v>
      </c>
      <c r="Z155" s="4"/>
      <c r="AA155" s="4" t="s">
        <v>1405</v>
      </c>
      <c r="AB155" s="3">
        <v>6.11</v>
      </c>
    </row>
    <row r="156" spans="1:28" ht="102">
      <c r="A156" s="3" t="s">
        <v>2729</v>
      </c>
      <c r="B156" s="4" t="s">
        <v>493</v>
      </c>
      <c r="C156" s="4" t="s">
        <v>494</v>
      </c>
      <c r="D156" s="3" t="s">
        <v>1618</v>
      </c>
      <c r="E156" s="3" t="s">
        <v>1665</v>
      </c>
      <c r="F156" s="3" t="s">
        <v>1667</v>
      </c>
      <c r="G156" s="3" t="s">
        <v>1668</v>
      </c>
      <c r="H156" s="3" t="s">
        <v>2041</v>
      </c>
      <c r="I156" s="3" t="s">
        <v>2976</v>
      </c>
      <c r="J156" s="3"/>
      <c r="K156" s="3" t="s">
        <v>506</v>
      </c>
      <c r="L156" s="3">
        <v>0</v>
      </c>
      <c r="M156" s="4">
        <v>231010000</v>
      </c>
      <c r="N156" s="4" t="s">
        <v>498</v>
      </c>
      <c r="O156" s="4" t="s">
        <v>1562</v>
      </c>
      <c r="P156" s="4" t="s">
        <v>498</v>
      </c>
      <c r="Q156" s="4" t="s">
        <v>500</v>
      </c>
      <c r="R156" s="4" t="s">
        <v>518</v>
      </c>
      <c r="S156" s="4" t="s">
        <v>511</v>
      </c>
      <c r="T156" s="4" t="s">
        <v>179</v>
      </c>
      <c r="U156" s="4" t="s">
        <v>508</v>
      </c>
      <c r="V156" s="4">
        <v>2000</v>
      </c>
      <c r="W156" s="24">
        <v>100</v>
      </c>
      <c r="X156" s="24">
        <f>V156*W156</f>
        <v>200000</v>
      </c>
      <c r="Y156" s="24">
        <f t="shared" si="7"/>
        <v>224000.00000000003</v>
      </c>
      <c r="Z156" s="4"/>
      <c r="AA156" s="4" t="s">
        <v>1405</v>
      </c>
      <c r="AB156" s="3"/>
    </row>
    <row r="157" spans="1:28" ht="102">
      <c r="A157" s="3" t="s">
        <v>2324</v>
      </c>
      <c r="B157" s="4" t="s">
        <v>493</v>
      </c>
      <c r="C157" s="4" t="s">
        <v>494</v>
      </c>
      <c r="D157" s="3" t="s">
        <v>310</v>
      </c>
      <c r="E157" s="3" t="s">
        <v>304</v>
      </c>
      <c r="F157" s="3" t="s">
        <v>1669</v>
      </c>
      <c r="G157" s="3" t="s">
        <v>1670</v>
      </c>
      <c r="H157" s="3" t="s">
        <v>1671</v>
      </c>
      <c r="I157" s="3" t="s">
        <v>1243</v>
      </c>
      <c r="J157" s="3"/>
      <c r="K157" s="3" t="s">
        <v>506</v>
      </c>
      <c r="L157" s="4">
        <v>0</v>
      </c>
      <c r="M157" s="4">
        <v>231010000</v>
      </c>
      <c r="N157" s="4" t="s">
        <v>498</v>
      </c>
      <c r="O157" s="4" t="s">
        <v>516</v>
      </c>
      <c r="P157" s="4" t="s">
        <v>498</v>
      </c>
      <c r="Q157" s="4" t="s">
        <v>500</v>
      </c>
      <c r="R157" s="4" t="s">
        <v>518</v>
      </c>
      <c r="S157" s="4" t="s">
        <v>511</v>
      </c>
      <c r="T157" s="4" t="s">
        <v>179</v>
      </c>
      <c r="U157" s="4" t="s">
        <v>508</v>
      </c>
      <c r="V157" s="4">
        <v>20</v>
      </c>
      <c r="W157" s="24">
        <v>30000</v>
      </c>
      <c r="X157" s="24">
        <v>0</v>
      </c>
      <c r="Y157" s="24">
        <v>0</v>
      </c>
      <c r="Z157" s="4"/>
      <c r="AA157" s="4" t="s">
        <v>1405</v>
      </c>
      <c r="AB157" s="3">
        <v>11</v>
      </c>
    </row>
    <row r="158" spans="1:28" ht="111.75" customHeight="1">
      <c r="A158" s="3" t="s">
        <v>2733</v>
      </c>
      <c r="B158" s="4" t="s">
        <v>493</v>
      </c>
      <c r="C158" s="4" t="s">
        <v>494</v>
      </c>
      <c r="D158" s="3" t="s">
        <v>310</v>
      </c>
      <c r="E158" s="3" t="s">
        <v>304</v>
      </c>
      <c r="F158" s="3" t="s">
        <v>1669</v>
      </c>
      <c r="G158" s="3" t="s">
        <v>1670</v>
      </c>
      <c r="H158" s="3" t="s">
        <v>1671</v>
      </c>
      <c r="I158" s="3" t="s">
        <v>1243</v>
      </c>
      <c r="J158" s="3"/>
      <c r="K158" s="3" t="s">
        <v>506</v>
      </c>
      <c r="L158" s="4">
        <v>0</v>
      </c>
      <c r="M158" s="4">
        <v>231010000</v>
      </c>
      <c r="N158" s="4" t="s">
        <v>498</v>
      </c>
      <c r="O158" s="4" t="s">
        <v>1562</v>
      </c>
      <c r="P158" s="4" t="s">
        <v>498</v>
      </c>
      <c r="Q158" s="4" t="s">
        <v>500</v>
      </c>
      <c r="R158" s="4" t="s">
        <v>518</v>
      </c>
      <c r="S158" s="4" t="s">
        <v>511</v>
      </c>
      <c r="T158" s="4" t="s">
        <v>179</v>
      </c>
      <c r="U158" s="4" t="s">
        <v>508</v>
      </c>
      <c r="V158" s="4">
        <v>20</v>
      </c>
      <c r="W158" s="24">
        <v>30000</v>
      </c>
      <c r="X158" s="24">
        <v>0</v>
      </c>
      <c r="Y158" s="24">
        <f>X158*1.12</f>
        <v>0</v>
      </c>
      <c r="Z158" s="4"/>
      <c r="AA158" s="4" t="s">
        <v>1405</v>
      </c>
      <c r="AB158" s="3">
        <v>6.11</v>
      </c>
    </row>
    <row r="159" spans="1:28" ht="102">
      <c r="A159" s="3" t="s">
        <v>2956</v>
      </c>
      <c r="B159" s="4" t="s">
        <v>493</v>
      </c>
      <c r="C159" s="4" t="s">
        <v>494</v>
      </c>
      <c r="D159" s="3" t="s">
        <v>310</v>
      </c>
      <c r="E159" s="3" t="s">
        <v>304</v>
      </c>
      <c r="F159" s="3" t="s">
        <v>1669</v>
      </c>
      <c r="G159" s="3" t="s">
        <v>1670</v>
      </c>
      <c r="H159" s="3" t="s">
        <v>1671</v>
      </c>
      <c r="I159" s="3" t="s">
        <v>2935</v>
      </c>
      <c r="J159" s="3"/>
      <c r="K159" s="3" t="s">
        <v>506</v>
      </c>
      <c r="L159" s="4">
        <v>0</v>
      </c>
      <c r="M159" s="4">
        <v>231010000</v>
      </c>
      <c r="N159" s="4" t="s">
        <v>498</v>
      </c>
      <c r="O159" s="3" t="s">
        <v>1419</v>
      </c>
      <c r="P159" s="4" t="s">
        <v>498</v>
      </c>
      <c r="Q159" s="4" t="s">
        <v>500</v>
      </c>
      <c r="R159" s="4" t="s">
        <v>518</v>
      </c>
      <c r="S159" s="4" t="s">
        <v>511</v>
      </c>
      <c r="T159" s="4" t="s">
        <v>179</v>
      </c>
      <c r="U159" s="4" t="s">
        <v>508</v>
      </c>
      <c r="V159" s="4">
        <v>20</v>
      </c>
      <c r="W159" s="24">
        <v>30000</v>
      </c>
      <c r="X159" s="24">
        <f>V159*W159</f>
        <v>600000</v>
      </c>
      <c r="Y159" s="24">
        <f>X159*1.12</f>
        <v>672000.0000000001</v>
      </c>
      <c r="Z159" s="4"/>
      <c r="AA159" s="4" t="s">
        <v>1405</v>
      </c>
      <c r="AB159" s="3"/>
    </row>
    <row r="160" spans="1:28" ht="102">
      <c r="A160" s="3" t="s">
        <v>2325</v>
      </c>
      <c r="B160" s="4" t="s">
        <v>493</v>
      </c>
      <c r="C160" s="4" t="s">
        <v>494</v>
      </c>
      <c r="D160" s="3" t="s">
        <v>1619</v>
      </c>
      <c r="E160" s="3" t="s">
        <v>1672</v>
      </c>
      <c r="F160" s="3" t="s">
        <v>2042</v>
      </c>
      <c r="G160" s="3" t="s">
        <v>799</v>
      </c>
      <c r="H160" s="3"/>
      <c r="I160" s="3"/>
      <c r="J160" s="3"/>
      <c r="K160" s="3" t="s">
        <v>506</v>
      </c>
      <c r="L160" s="4">
        <v>0</v>
      </c>
      <c r="M160" s="4">
        <v>231010000</v>
      </c>
      <c r="N160" s="4" t="s">
        <v>498</v>
      </c>
      <c r="O160" s="4" t="s">
        <v>516</v>
      </c>
      <c r="P160" s="4" t="s">
        <v>498</v>
      </c>
      <c r="Q160" s="4" t="s">
        <v>500</v>
      </c>
      <c r="R160" s="4" t="s">
        <v>518</v>
      </c>
      <c r="S160" s="4" t="s">
        <v>511</v>
      </c>
      <c r="T160" s="4">
        <v>5111</v>
      </c>
      <c r="U160" s="4" t="s">
        <v>616</v>
      </c>
      <c r="V160" s="4">
        <v>5</v>
      </c>
      <c r="W160" s="24">
        <v>4000</v>
      </c>
      <c r="X160" s="24">
        <v>0</v>
      </c>
      <c r="Y160" s="24">
        <v>0</v>
      </c>
      <c r="Z160" s="4"/>
      <c r="AA160" s="4" t="s">
        <v>1405</v>
      </c>
      <c r="AB160" s="3">
        <v>11</v>
      </c>
    </row>
    <row r="161" spans="1:28" ht="102">
      <c r="A161" s="3" t="s">
        <v>2735</v>
      </c>
      <c r="B161" s="4" t="s">
        <v>493</v>
      </c>
      <c r="C161" s="4" t="s">
        <v>494</v>
      </c>
      <c r="D161" s="3" t="s">
        <v>1619</v>
      </c>
      <c r="E161" s="3" t="s">
        <v>1672</v>
      </c>
      <c r="F161" s="3" t="s">
        <v>2042</v>
      </c>
      <c r="G161" s="3" t="s">
        <v>799</v>
      </c>
      <c r="H161" s="3"/>
      <c r="I161" s="3"/>
      <c r="J161" s="3"/>
      <c r="K161" s="3" t="s">
        <v>506</v>
      </c>
      <c r="L161" s="4">
        <v>0</v>
      </c>
      <c r="M161" s="4">
        <v>231010000</v>
      </c>
      <c r="N161" s="4" t="s">
        <v>498</v>
      </c>
      <c r="O161" s="4" t="s">
        <v>1562</v>
      </c>
      <c r="P161" s="4" t="s">
        <v>498</v>
      </c>
      <c r="Q161" s="4" t="s">
        <v>500</v>
      </c>
      <c r="R161" s="4" t="s">
        <v>518</v>
      </c>
      <c r="S161" s="4" t="s">
        <v>511</v>
      </c>
      <c r="T161" s="4">
        <v>5111</v>
      </c>
      <c r="U161" s="4" t="s">
        <v>616</v>
      </c>
      <c r="V161" s="4">
        <v>5</v>
      </c>
      <c r="W161" s="24">
        <v>4000</v>
      </c>
      <c r="X161" s="24">
        <v>0</v>
      </c>
      <c r="Y161" s="24">
        <f>X161*1.12</f>
        <v>0</v>
      </c>
      <c r="Z161" s="4"/>
      <c r="AA161" s="4" t="s">
        <v>1405</v>
      </c>
      <c r="AB161" s="3">
        <v>11</v>
      </c>
    </row>
    <row r="162" spans="1:28" ht="102">
      <c r="A162" s="3" t="s">
        <v>2959</v>
      </c>
      <c r="B162" s="4" t="s">
        <v>493</v>
      </c>
      <c r="C162" s="4" t="s">
        <v>494</v>
      </c>
      <c r="D162" s="3" t="s">
        <v>1619</v>
      </c>
      <c r="E162" s="3" t="s">
        <v>1672</v>
      </c>
      <c r="F162" s="3" t="s">
        <v>2042</v>
      </c>
      <c r="G162" s="3" t="s">
        <v>799</v>
      </c>
      <c r="H162" s="3"/>
      <c r="I162" s="3"/>
      <c r="J162" s="3"/>
      <c r="K162" s="3" t="s">
        <v>506</v>
      </c>
      <c r="L162" s="4">
        <v>0</v>
      </c>
      <c r="M162" s="4">
        <v>231010000</v>
      </c>
      <c r="N162" s="4" t="s">
        <v>498</v>
      </c>
      <c r="O162" s="3" t="s">
        <v>1419</v>
      </c>
      <c r="P162" s="4" t="s">
        <v>498</v>
      </c>
      <c r="Q162" s="4" t="s">
        <v>500</v>
      </c>
      <c r="R162" s="4" t="s">
        <v>518</v>
      </c>
      <c r="S162" s="4" t="s">
        <v>511</v>
      </c>
      <c r="T162" s="4">
        <v>5111</v>
      </c>
      <c r="U162" s="4" t="s">
        <v>616</v>
      </c>
      <c r="V162" s="4">
        <v>5</v>
      </c>
      <c r="W162" s="24">
        <v>4000</v>
      </c>
      <c r="X162" s="24">
        <f>V162*W162</f>
        <v>20000</v>
      </c>
      <c r="Y162" s="24">
        <f>X162*1.12</f>
        <v>22400.000000000004</v>
      </c>
      <c r="Z162" s="4"/>
      <c r="AA162" s="4" t="s">
        <v>1405</v>
      </c>
      <c r="AB162" s="3"/>
    </row>
    <row r="163" spans="1:28" ht="98.25" customHeight="1">
      <c r="A163" s="3" t="s">
        <v>2326</v>
      </c>
      <c r="B163" s="4" t="s">
        <v>493</v>
      </c>
      <c r="C163" s="4" t="s">
        <v>494</v>
      </c>
      <c r="D163" s="3" t="s">
        <v>1673</v>
      </c>
      <c r="E163" s="3" t="s">
        <v>1448</v>
      </c>
      <c r="F163" s="3"/>
      <c r="G163" s="3" t="s">
        <v>1674</v>
      </c>
      <c r="H163" s="3"/>
      <c r="I163" s="3"/>
      <c r="J163" s="3"/>
      <c r="K163" s="4" t="s">
        <v>506</v>
      </c>
      <c r="L163" s="4">
        <v>0</v>
      </c>
      <c r="M163" s="4">
        <v>231010000</v>
      </c>
      <c r="N163" s="4" t="s">
        <v>498</v>
      </c>
      <c r="O163" s="4" t="s">
        <v>516</v>
      </c>
      <c r="P163" s="4" t="s">
        <v>498</v>
      </c>
      <c r="Q163" s="4" t="s">
        <v>500</v>
      </c>
      <c r="R163" s="4" t="s">
        <v>518</v>
      </c>
      <c r="S163" s="4" t="s">
        <v>511</v>
      </c>
      <c r="T163" s="4">
        <v>5111</v>
      </c>
      <c r="U163" s="4" t="s">
        <v>616</v>
      </c>
      <c r="V163" s="4">
        <v>5</v>
      </c>
      <c r="W163" s="24">
        <v>6000</v>
      </c>
      <c r="X163" s="24">
        <v>0</v>
      </c>
      <c r="Y163" s="24">
        <v>0</v>
      </c>
      <c r="Z163" s="4"/>
      <c r="AA163" s="4" t="s">
        <v>1405</v>
      </c>
      <c r="AB163" s="3">
        <v>11</v>
      </c>
    </row>
    <row r="164" spans="1:28" ht="98.25" customHeight="1">
      <c r="A164" s="3" t="s">
        <v>2736</v>
      </c>
      <c r="B164" s="4" t="s">
        <v>493</v>
      </c>
      <c r="C164" s="4" t="s">
        <v>494</v>
      </c>
      <c r="D164" s="3" t="s">
        <v>1673</v>
      </c>
      <c r="E164" s="3" t="s">
        <v>1448</v>
      </c>
      <c r="F164" s="3"/>
      <c r="G164" s="3" t="s">
        <v>1674</v>
      </c>
      <c r="H164" s="3"/>
      <c r="I164" s="3"/>
      <c r="J164" s="3"/>
      <c r="K164" s="4" t="s">
        <v>506</v>
      </c>
      <c r="L164" s="4">
        <v>0</v>
      </c>
      <c r="M164" s="4">
        <v>231010000</v>
      </c>
      <c r="N164" s="4" t="s">
        <v>498</v>
      </c>
      <c r="O164" s="4" t="s">
        <v>1562</v>
      </c>
      <c r="P164" s="4" t="s">
        <v>498</v>
      </c>
      <c r="Q164" s="4" t="s">
        <v>500</v>
      </c>
      <c r="R164" s="4" t="s">
        <v>518</v>
      </c>
      <c r="S164" s="4" t="s">
        <v>511</v>
      </c>
      <c r="T164" s="4">
        <v>5111</v>
      </c>
      <c r="U164" s="4" t="s">
        <v>616</v>
      </c>
      <c r="V164" s="4">
        <v>5</v>
      </c>
      <c r="W164" s="24">
        <v>6000</v>
      </c>
      <c r="X164" s="24">
        <v>0</v>
      </c>
      <c r="Y164" s="24">
        <f>X164*1.12</f>
        <v>0</v>
      </c>
      <c r="Z164" s="4"/>
      <c r="AA164" s="4" t="s">
        <v>1405</v>
      </c>
      <c r="AB164" s="3">
        <v>11</v>
      </c>
    </row>
    <row r="165" spans="1:28" ht="98.25" customHeight="1">
      <c r="A165" s="3" t="s">
        <v>2960</v>
      </c>
      <c r="B165" s="4" t="s">
        <v>493</v>
      </c>
      <c r="C165" s="4" t="s">
        <v>494</v>
      </c>
      <c r="D165" s="3" t="s">
        <v>1673</v>
      </c>
      <c r="E165" s="3" t="s">
        <v>1448</v>
      </c>
      <c r="F165" s="3"/>
      <c r="G165" s="3" t="s">
        <v>1674</v>
      </c>
      <c r="H165" s="3"/>
      <c r="I165" s="3"/>
      <c r="J165" s="3"/>
      <c r="K165" s="4" t="s">
        <v>506</v>
      </c>
      <c r="L165" s="4">
        <v>0</v>
      </c>
      <c r="M165" s="4">
        <v>231010000</v>
      </c>
      <c r="N165" s="4" t="s">
        <v>498</v>
      </c>
      <c r="O165" s="3" t="s">
        <v>1419</v>
      </c>
      <c r="P165" s="4" t="s">
        <v>498</v>
      </c>
      <c r="Q165" s="4" t="s">
        <v>500</v>
      </c>
      <c r="R165" s="4" t="s">
        <v>518</v>
      </c>
      <c r="S165" s="4" t="s">
        <v>511</v>
      </c>
      <c r="T165" s="4">
        <v>5111</v>
      </c>
      <c r="U165" s="4" t="s">
        <v>616</v>
      </c>
      <c r="V165" s="4">
        <v>5</v>
      </c>
      <c r="W165" s="24">
        <v>6000</v>
      </c>
      <c r="X165" s="24">
        <f>V165*W165</f>
        <v>30000</v>
      </c>
      <c r="Y165" s="24">
        <f>X165*1.12</f>
        <v>33600</v>
      </c>
      <c r="Z165" s="4"/>
      <c r="AA165" s="4" t="s">
        <v>1405</v>
      </c>
      <c r="AB165" s="3"/>
    </row>
    <row r="166" spans="1:28" ht="102">
      <c r="A166" s="3" t="s">
        <v>2327</v>
      </c>
      <c r="B166" s="4" t="s">
        <v>493</v>
      </c>
      <c r="C166" s="4" t="s">
        <v>494</v>
      </c>
      <c r="D166" s="3" t="s">
        <v>310</v>
      </c>
      <c r="E166" s="3" t="s">
        <v>304</v>
      </c>
      <c r="F166" s="3" t="s">
        <v>304</v>
      </c>
      <c r="G166" s="3" t="s">
        <v>1691</v>
      </c>
      <c r="H166" s="3" t="s">
        <v>1237</v>
      </c>
      <c r="I166" s="3" t="s">
        <v>1450</v>
      </c>
      <c r="J166" s="3"/>
      <c r="K166" s="3" t="s">
        <v>506</v>
      </c>
      <c r="L166" s="3">
        <v>0</v>
      </c>
      <c r="M166" s="4">
        <v>231010000</v>
      </c>
      <c r="N166" s="3" t="s">
        <v>498</v>
      </c>
      <c r="O166" s="3" t="s">
        <v>516</v>
      </c>
      <c r="P166" s="3" t="s">
        <v>498</v>
      </c>
      <c r="Q166" s="3" t="s">
        <v>500</v>
      </c>
      <c r="R166" s="3" t="s">
        <v>518</v>
      </c>
      <c r="S166" s="3" t="s">
        <v>511</v>
      </c>
      <c r="T166" s="3" t="s">
        <v>179</v>
      </c>
      <c r="U166" s="3" t="s">
        <v>508</v>
      </c>
      <c r="V166" s="3">
        <v>20</v>
      </c>
      <c r="W166" s="26">
        <v>30000</v>
      </c>
      <c r="X166" s="26">
        <v>0</v>
      </c>
      <c r="Y166" s="26">
        <v>0</v>
      </c>
      <c r="Z166" s="3"/>
      <c r="AA166" s="4" t="s">
        <v>1405</v>
      </c>
      <c r="AB166" s="3">
        <v>11</v>
      </c>
    </row>
    <row r="167" spans="1:28" ht="102">
      <c r="A167" s="3" t="s">
        <v>2734</v>
      </c>
      <c r="B167" s="4" t="s">
        <v>493</v>
      </c>
      <c r="C167" s="4" t="s">
        <v>494</v>
      </c>
      <c r="D167" s="3" t="s">
        <v>310</v>
      </c>
      <c r="E167" s="3" t="s">
        <v>304</v>
      </c>
      <c r="F167" s="3" t="s">
        <v>304</v>
      </c>
      <c r="G167" s="3" t="s">
        <v>1691</v>
      </c>
      <c r="H167" s="3" t="s">
        <v>1237</v>
      </c>
      <c r="I167" s="3" t="s">
        <v>1450</v>
      </c>
      <c r="J167" s="3"/>
      <c r="K167" s="3" t="s">
        <v>506</v>
      </c>
      <c r="L167" s="3">
        <v>0</v>
      </c>
      <c r="M167" s="4">
        <v>231010000</v>
      </c>
      <c r="N167" s="3" t="s">
        <v>498</v>
      </c>
      <c r="O167" s="4" t="s">
        <v>1562</v>
      </c>
      <c r="P167" s="3" t="s">
        <v>498</v>
      </c>
      <c r="Q167" s="3" t="s">
        <v>500</v>
      </c>
      <c r="R167" s="3" t="s">
        <v>518</v>
      </c>
      <c r="S167" s="3" t="s">
        <v>511</v>
      </c>
      <c r="T167" s="3" t="s">
        <v>179</v>
      </c>
      <c r="U167" s="3" t="s">
        <v>508</v>
      </c>
      <c r="V167" s="3">
        <v>20</v>
      </c>
      <c r="W167" s="26">
        <v>30000</v>
      </c>
      <c r="X167" s="26">
        <v>0</v>
      </c>
      <c r="Y167" s="26">
        <f>X167*1.12</f>
        <v>0</v>
      </c>
      <c r="Z167" s="3"/>
      <c r="AA167" s="4" t="s">
        <v>1405</v>
      </c>
      <c r="AB167" s="3">
        <v>11</v>
      </c>
    </row>
    <row r="168" spans="1:28" ht="102">
      <c r="A168" s="3" t="s">
        <v>2961</v>
      </c>
      <c r="B168" s="4" t="s">
        <v>493</v>
      </c>
      <c r="C168" s="4" t="s">
        <v>494</v>
      </c>
      <c r="D168" s="3" t="s">
        <v>310</v>
      </c>
      <c r="E168" s="3" t="s">
        <v>304</v>
      </c>
      <c r="F168" s="3" t="s">
        <v>304</v>
      </c>
      <c r="G168" s="3" t="s">
        <v>1691</v>
      </c>
      <c r="H168" s="3" t="s">
        <v>1237</v>
      </c>
      <c r="I168" s="3" t="s">
        <v>1450</v>
      </c>
      <c r="J168" s="3"/>
      <c r="K168" s="3" t="s">
        <v>506</v>
      </c>
      <c r="L168" s="3">
        <v>0</v>
      </c>
      <c r="M168" s="4">
        <v>231010000</v>
      </c>
      <c r="N168" s="3" t="s">
        <v>498</v>
      </c>
      <c r="O168" s="3" t="s">
        <v>1419</v>
      </c>
      <c r="P168" s="3" t="s">
        <v>498</v>
      </c>
      <c r="Q168" s="3" t="s">
        <v>500</v>
      </c>
      <c r="R168" s="3" t="s">
        <v>518</v>
      </c>
      <c r="S168" s="3" t="s">
        <v>511</v>
      </c>
      <c r="T168" s="3" t="s">
        <v>179</v>
      </c>
      <c r="U168" s="3" t="s">
        <v>508</v>
      </c>
      <c r="V168" s="3">
        <v>20</v>
      </c>
      <c r="W168" s="26">
        <v>30000</v>
      </c>
      <c r="X168" s="26">
        <f>V168*W168</f>
        <v>600000</v>
      </c>
      <c r="Y168" s="26">
        <f>X168*1.12</f>
        <v>672000.0000000001</v>
      </c>
      <c r="Z168" s="3"/>
      <c r="AA168" s="4" t="s">
        <v>1405</v>
      </c>
      <c r="AB168" s="3"/>
    </row>
    <row r="169" spans="1:28" ht="64.5" customHeight="1">
      <c r="A169" s="3" t="s">
        <v>2328</v>
      </c>
      <c r="B169" s="4" t="s">
        <v>493</v>
      </c>
      <c r="C169" s="4" t="s">
        <v>494</v>
      </c>
      <c r="D169" s="3" t="s">
        <v>1659</v>
      </c>
      <c r="E169" s="3" t="s">
        <v>1664</v>
      </c>
      <c r="F169" s="3" t="s">
        <v>1660</v>
      </c>
      <c r="G169" s="3" t="s">
        <v>1663</v>
      </c>
      <c r="H169" s="3" t="s">
        <v>1662</v>
      </c>
      <c r="I169" s="3" t="s">
        <v>1661</v>
      </c>
      <c r="J169" s="3"/>
      <c r="K169" s="4" t="s">
        <v>506</v>
      </c>
      <c r="L169" s="4">
        <v>0</v>
      </c>
      <c r="M169" s="4">
        <v>231010000</v>
      </c>
      <c r="N169" s="4" t="s">
        <v>498</v>
      </c>
      <c r="O169" s="4" t="s">
        <v>561</v>
      </c>
      <c r="P169" s="4" t="s">
        <v>498</v>
      </c>
      <c r="Q169" s="4" t="s">
        <v>500</v>
      </c>
      <c r="R169" s="4" t="s">
        <v>518</v>
      </c>
      <c r="S169" s="4" t="s">
        <v>511</v>
      </c>
      <c r="T169" s="4" t="s">
        <v>179</v>
      </c>
      <c r="U169" s="4" t="s">
        <v>508</v>
      </c>
      <c r="V169" s="4"/>
      <c r="W169" s="24">
        <v>1200000</v>
      </c>
      <c r="X169" s="24">
        <f>V169*W169</f>
        <v>0</v>
      </c>
      <c r="Y169" s="24">
        <f aca="true" t="shared" si="8" ref="Y169:Y175">X169*1.12</f>
        <v>0</v>
      </c>
      <c r="Z169" s="4"/>
      <c r="AA169" s="4" t="s">
        <v>1405</v>
      </c>
      <c r="AB169" s="120" t="s">
        <v>2687</v>
      </c>
    </row>
    <row r="170" spans="1:28" ht="66.75" customHeight="1">
      <c r="A170" s="3" t="s">
        <v>2686</v>
      </c>
      <c r="B170" s="4" t="s">
        <v>493</v>
      </c>
      <c r="C170" s="4" t="s">
        <v>494</v>
      </c>
      <c r="D170" s="3" t="s">
        <v>1659</v>
      </c>
      <c r="E170" s="3" t="s">
        <v>1664</v>
      </c>
      <c r="F170" s="3" t="s">
        <v>1660</v>
      </c>
      <c r="G170" s="3" t="s">
        <v>1663</v>
      </c>
      <c r="H170" s="3" t="s">
        <v>1662</v>
      </c>
      <c r="I170" s="3" t="s">
        <v>1661</v>
      </c>
      <c r="J170" s="3"/>
      <c r="K170" s="4" t="s">
        <v>506</v>
      </c>
      <c r="L170" s="4">
        <v>0</v>
      </c>
      <c r="M170" s="4">
        <v>231010000</v>
      </c>
      <c r="N170" s="4" t="s">
        <v>498</v>
      </c>
      <c r="O170" s="4" t="s">
        <v>561</v>
      </c>
      <c r="P170" s="4" t="s">
        <v>498</v>
      </c>
      <c r="Q170" s="4" t="s">
        <v>500</v>
      </c>
      <c r="R170" s="4" t="s">
        <v>518</v>
      </c>
      <c r="S170" s="4" t="s">
        <v>511</v>
      </c>
      <c r="T170" s="4" t="s">
        <v>179</v>
      </c>
      <c r="U170" s="4" t="s">
        <v>508</v>
      </c>
      <c r="V170" s="4">
        <v>1</v>
      </c>
      <c r="W170" s="24">
        <v>1200000</v>
      </c>
      <c r="X170" s="24">
        <f>V170*W170</f>
        <v>1200000</v>
      </c>
      <c r="Y170" s="24">
        <f t="shared" si="8"/>
        <v>1344000.0000000002</v>
      </c>
      <c r="Z170" s="4"/>
      <c r="AA170" s="4" t="s">
        <v>1405</v>
      </c>
      <c r="AB170" s="120"/>
    </row>
    <row r="171" spans="1:28" ht="102">
      <c r="A171" s="3" t="s">
        <v>2329</v>
      </c>
      <c r="B171" s="4" t="s">
        <v>493</v>
      </c>
      <c r="C171" s="4" t="s">
        <v>494</v>
      </c>
      <c r="D171" s="4" t="s">
        <v>2679</v>
      </c>
      <c r="E171" s="4" t="s">
        <v>2680</v>
      </c>
      <c r="F171" s="3"/>
      <c r="G171" s="3" t="s">
        <v>2681</v>
      </c>
      <c r="H171" s="3"/>
      <c r="I171" s="3" t="s">
        <v>800</v>
      </c>
      <c r="J171" s="3"/>
      <c r="K171" s="3" t="s">
        <v>506</v>
      </c>
      <c r="L171" s="3">
        <v>0</v>
      </c>
      <c r="M171" s="4">
        <v>231010000</v>
      </c>
      <c r="N171" s="4" t="s">
        <v>498</v>
      </c>
      <c r="O171" s="4" t="s">
        <v>516</v>
      </c>
      <c r="P171" s="4" t="s">
        <v>498</v>
      </c>
      <c r="Q171" s="4" t="s">
        <v>500</v>
      </c>
      <c r="R171" s="4" t="s">
        <v>518</v>
      </c>
      <c r="S171" s="4" t="s">
        <v>511</v>
      </c>
      <c r="T171" s="4" t="s">
        <v>179</v>
      </c>
      <c r="U171" s="4" t="s">
        <v>508</v>
      </c>
      <c r="V171" s="4">
        <v>50</v>
      </c>
      <c r="W171" s="24">
        <v>250</v>
      </c>
      <c r="X171" s="24">
        <v>0</v>
      </c>
      <c r="Y171" s="24">
        <f t="shared" si="8"/>
        <v>0</v>
      </c>
      <c r="Z171" s="4"/>
      <c r="AA171" s="4" t="s">
        <v>1405</v>
      </c>
      <c r="AB171" s="3" t="s">
        <v>2728</v>
      </c>
    </row>
    <row r="172" spans="1:28" ht="102">
      <c r="A172" s="3" t="s">
        <v>2726</v>
      </c>
      <c r="B172" s="4" t="s">
        <v>493</v>
      </c>
      <c r="C172" s="4" t="s">
        <v>494</v>
      </c>
      <c r="D172" s="4" t="s">
        <v>2679</v>
      </c>
      <c r="E172" s="4" t="s">
        <v>2680</v>
      </c>
      <c r="F172" s="3"/>
      <c r="G172" s="3" t="s">
        <v>2681</v>
      </c>
      <c r="H172" s="3"/>
      <c r="I172" s="3" t="s">
        <v>2727</v>
      </c>
      <c r="J172" s="3"/>
      <c r="K172" s="3" t="s">
        <v>506</v>
      </c>
      <c r="L172" s="3">
        <v>0</v>
      </c>
      <c r="M172" s="4">
        <v>231010000</v>
      </c>
      <c r="N172" s="4" t="s">
        <v>498</v>
      </c>
      <c r="O172" s="4" t="s">
        <v>1562</v>
      </c>
      <c r="P172" s="4" t="s">
        <v>498</v>
      </c>
      <c r="Q172" s="4" t="s">
        <v>500</v>
      </c>
      <c r="R172" s="4" t="s">
        <v>518</v>
      </c>
      <c r="S172" s="4" t="s">
        <v>511</v>
      </c>
      <c r="T172" s="4" t="s">
        <v>179</v>
      </c>
      <c r="U172" s="4" t="s">
        <v>508</v>
      </c>
      <c r="V172" s="4">
        <v>50</v>
      </c>
      <c r="W172" s="24">
        <v>250</v>
      </c>
      <c r="X172" s="24">
        <f>V172*W172</f>
        <v>12500</v>
      </c>
      <c r="Y172" s="24">
        <f t="shared" si="8"/>
        <v>14000.000000000002</v>
      </c>
      <c r="Z172" s="4"/>
      <c r="AA172" s="4" t="s">
        <v>1405</v>
      </c>
      <c r="AB172" s="3"/>
    </row>
    <row r="173" spans="1:28" ht="102">
      <c r="A173" s="3" t="s">
        <v>2330</v>
      </c>
      <c r="B173" s="4" t="s">
        <v>493</v>
      </c>
      <c r="C173" s="4" t="s">
        <v>494</v>
      </c>
      <c r="D173" s="3" t="s">
        <v>1620</v>
      </c>
      <c r="E173" s="3" t="s">
        <v>1679</v>
      </c>
      <c r="F173" s="3" t="s">
        <v>1682</v>
      </c>
      <c r="G173" s="3" t="s">
        <v>1680</v>
      </c>
      <c r="H173" s="3" t="s">
        <v>1681</v>
      </c>
      <c r="I173" s="3" t="s">
        <v>1451</v>
      </c>
      <c r="J173" s="3"/>
      <c r="K173" s="4" t="s">
        <v>506</v>
      </c>
      <c r="L173" s="4">
        <v>0</v>
      </c>
      <c r="M173" s="4">
        <v>231010000</v>
      </c>
      <c r="N173" s="4" t="s">
        <v>498</v>
      </c>
      <c r="O173" s="4" t="s">
        <v>516</v>
      </c>
      <c r="P173" s="4" t="s">
        <v>498</v>
      </c>
      <c r="Q173" s="4" t="s">
        <v>500</v>
      </c>
      <c r="R173" s="4" t="s">
        <v>518</v>
      </c>
      <c r="S173" s="4" t="s">
        <v>511</v>
      </c>
      <c r="T173" s="4" t="s">
        <v>179</v>
      </c>
      <c r="U173" s="4" t="s">
        <v>508</v>
      </c>
      <c r="V173" s="4">
        <v>10</v>
      </c>
      <c r="W173" s="24">
        <v>3000</v>
      </c>
      <c r="X173" s="24">
        <v>0</v>
      </c>
      <c r="Y173" s="24">
        <f t="shared" si="8"/>
        <v>0</v>
      </c>
      <c r="Z173" s="4"/>
      <c r="AA173" s="4" t="s">
        <v>1405</v>
      </c>
      <c r="AB173" s="3">
        <v>11</v>
      </c>
    </row>
    <row r="174" spans="1:28" ht="102">
      <c r="A174" s="3" t="s">
        <v>2730</v>
      </c>
      <c r="B174" s="4" t="s">
        <v>493</v>
      </c>
      <c r="C174" s="4" t="s">
        <v>494</v>
      </c>
      <c r="D174" s="3" t="s">
        <v>1620</v>
      </c>
      <c r="E174" s="3" t="s">
        <v>1679</v>
      </c>
      <c r="F174" s="3" t="s">
        <v>1682</v>
      </c>
      <c r="G174" s="3" t="s">
        <v>1680</v>
      </c>
      <c r="H174" s="3" t="s">
        <v>1681</v>
      </c>
      <c r="I174" s="3" t="s">
        <v>1451</v>
      </c>
      <c r="J174" s="3"/>
      <c r="K174" s="4" t="s">
        <v>506</v>
      </c>
      <c r="L174" s="4">
        <v>0</v>
      </c>
      <c r="M174" s="4">
        <v>231010000</v>
      </c>
      <c r="N174" s="4" t="s">
        <v>498</v>
      </c>
      <c r="O174" s="4" t="s">
        <v>1562</v>
      </c>
      <c r="P174" s="4" t="s">
        <v>498</v>
      </c>
      <c r="Q174" s="4" t="s">
        <v>500</v>
      </c>
      <c r="R174" s="4" t="s">
        <v>518</v>
      </c>
      <c r="S174" s="4" t="s">
        <v>511</v>
      </c>
      <c r="T174" s="4" t="s">
        <v>179</v>
      </c>
      <c r="U174" s="4" t="s">
        <v>508</v>
      </c>
      <c r="V174" s="4">
        <v>10</v>
      </c>
      <c r="W174" s="24">
        <v>3000</v>
      </c>
      <c r="X174" s="24">
        <f>V174*W174</f>
        <v>30000</v>
      </c>
      <c r="Y174" s="24">
        <f t="shared" si="8"/>
        <v>33600</v>
      </c>
      <c r="Z174" s="4"/>
      <c r="AA174" s="4" t="s">
        <v>1405</v>
      </c>
      <c r="AB174" s="3"/>
    </row>
    <row r="175" spans="1:28" ht="102">
      <c r="A175" s="3" t="s">
        <v>2331</v>
      </c>
      <c r="B175" s="4" t="s">
        <v>493</v>
      </c>
      <c r="C175" s="4" t="s">
        <v>494</v>
      </c>
      <c r="D175" s="3" t="s">
        <v>1621</v>
      </c>
      <c r="E175" s="3" t="s">
        <v>1675</v>
      </c>
      <c r="F175" s="3" t="s">
        <v>1676</v>
      </c>
      <c r="G175" s="3" t="s">
        <v>1678</v>
      </c>
      <c r="H175" s="3" t="s">
        <v>1677</v>
      </c>
      <c r="I175" s="3" t="s">
        <v>1452</v>
      </c>
      <c r="J175" s="3"/>
      <c r="K175" s="4" t="s">
        <v>506</v>
      </c>
      <c r="L175" s="4">
        <v>0</v>
      </c>
      <c r="M175" s="4">
        <v>231010000</v>
      </c>
      <c r="N175" s="4" t="s">
        <v>498</v>
      </c>
      <c r="O175" s="4" t="s">
        <v>509</v>
      </c>
      <c r="P175" s="4" t="s">
        <v>498</v>
      </c>
      <c r="Q175" s="4" t="s">
        <v>500</v>
      </c>
      <c r="R175" s="4" t="s">
        <v>518</v>
      </c>
      <c r="S175" s="4" t="s">
        <v>511</v>
      </c>
      <c r="T175" s="4" t="s">
        <v>179</v>
      </c>
      <c r="U175" s="4" t="s">
        <v>508</v>
      </c>
      <c r="V175" s="4">
        <v>20</v>
      </c>
      <c r="W175" s="24">
        <v>400</v>
      </c>
      <c r="X175" s="24">
        <f>V175*W175</f>
        <v>8000</v>
      </c>
      <c r="Y175" s="24">
        <f t="shared" si="8"/>
        <v>8960</v>
      </c>
      <c r="Z175" s="4"/>
      <c r="AA175" s="4" t="s">
        <v>1405</v>
      </c>
      <c r="AB175" s="3"/>
    </row>
    <row r="176" spans="1:28" ht="140.25">
      <c r="A176" s="3" t="s">
        <v>2332</v>
      </c>
      <c r="B176" s="4" t="s">
        <v>493</v>
      </c>
      <c r="C176" s="4" t="s">
        <v>494</v>
      </c>
      <c r="D176" s="3" t="s">
        <v>1618</v>
      </c>
      <c r="E176" s="3" t="s">
        <v>1665</v>
      </c>
      <c r="F176" s="3" t="s">
        <v>1667</v>
      </c>
      <c r="G176" s="3" t="s">
        <v>1668</v>
      </c>
      <c r="H176" s="3" t="s">
        <v>1667</v>
      </c>
      <c r="I176" s="3" t="s">
        <v>1453</v>
      </c>
      <c r="J176" s="3"/>
      <c r="K176" s="4" t="s">
        <v>506</v>
      </c>
      <c r="L176" s="4">
        <v>0</v>
      </c>
      <c r="M176" s="4">
        <v>231010000</v>
      </c>
      <c r="N176" s="4" t="s">
        <v>498</v>
      </c>
      <c r="O176" s="4" t="s">
        <v>509</v>
      </c>
      <c r="P176" s="4" t="s">
        <v>498</v>
      </c>
      <c r="Q176" s="4" t="s">
        <v>500</v>
      </c>
      <c r="R176" s="4" t="s">
        <v>518</v>
      </c>
      <c r="S176" s="4" t="s">
        <v>511</v>
      </c>
      <c r="T176" s="4" t="s">
        <v>179</v>
      </c>
      <c r="U176" s="4" t="s">
        <v>508</v>
      </c>
      <c r="V176" s="4">
        <v>2500</v>
      </c>
      <c r="W176" s="24">
        <f>X176/V176</f>
        <v>60</v>
      </c>
      <c r="X176" s="24">
        <v>150000</v>
      </c>
      <c r="Y176" s="24">
        <v>168000.00000000003</v>
      </c>
      <c r="Z176" s="4"/>
      <c r="AA176" s="4" t="s">
        <v>1405</v>
      </c>
      <c r="AB176" s="3"/>
    </row>
    <row r="177" spans="1:28" ht="102">
      <c r="A177" s="3" t="s">
        <v>2333</v>
      </c>
      <c r="B177" s="4" t="s">
        <v>493</v>
      </c>
      <c r="C177" s="4" t="s">
        <v>494</v>
      </c>
      <c r="D177" s="10" t="s">
        <v>570</v>
      </c>
      <c r="E177" s="10" t="s">
        <v>572</v>
      </c>
      <c r="F177" s="10" t="s">
        <v>571</v>
      </c>
      <c r="G177" s="10" t="s">
        <v>573</v>
      </c>
      <c r="H177" s="10" t="s">
        <v>1616</v>
      </c>
      <c r="I177" s="10" t="s">
        <v>574</v>
      </c>
      <c r="J177" s="10"/>
      <c r="K177" s="10" t="s">
        <v>506</v>
      </c>
      <c r="L177" s="10">
        <v>0</v>
      </c>
      <c r="M177" s="4">
        <v>231010000</v>
      </c>
      <c r="N177" s="10" t="s">
        <v>498</v>
      </c>
      <c r="O177" s="10" t="s">
        <v>658</v>
      </c>
      <c r="P177" s="10" t="s">
        <v>498</v>
      </c>
      <c r="Q177" s="10" t="s">
        <v>500</v>
      </c>
      <c r="R177" s="10" t="s">
        <v>518</v>
      </c>
      <c r="S177" s="10" t="s">
        <v>511</v>
      </c>
      <c r="T177" s="10">
        <v>796</v>
      </c>
      <c r="U177" s="4" t="s">
        <v>508</v>
      </c>
      <c r="V177" s="4">
        <v>10</v>
      </c>
      <c r="W177" s="24">
        <v>3999.9999999999995</v>
      </c>
      <c r="X177" s="24">
        <f>V177*W177</f>
        <v>39999.99999999999</v>
      </c>
      <c r="Y177" s="24">
        <f>X177*1.12</f>
        <v>44799.99999999999</v>
      </c>
      <c r="Z177" s="4"/>
      <c r="AA177" s="4" t="s">
        <v>1405</v>
      </c>
      <c r="AB177" s="119"/>
    </row>
    <row r="178" spans="1:28" ht="89.25">
      <c r="A178" s="3" t="s">
        <v>2334</v>
      </c>
      <c r="B178" s="4" t="s">
        <v>493</v>
      </c>
      <c r="C178" s="4" t="s">
        <v>494</v>
      </c>
      <c r="D178" s="9" t="s">
        <v>2625</v>
      </c>
      <c r="E178" s="4" t="s">
        <v>2626</v>
      </c>
      <c r="F178" s="4" t="s">
        <v>2627</v>
      </c>
      <c r="G178" s="9" t="s">
        <v>2628</v>
      </c>
      <c r="H178" s="9" t="s">
        <v>2629</v>
      </c>
      <c r="I178" s="3" t="s">
        <v>2630</v>
      </c>
      <c r="J178" s="3"/>
      <c r="K178" s="4" t="s">
        <v>497</v>
      </c>
      <c r="L178" s="4">
        <v>0</v>
      </c>
      <c r="M178" s="4">
        <v>231010000</v>
      </c>
      <c r="N178" s="4" t="s">
        <v>498</v>
      </c>
      <c r="O178" s="4" t="s">
        <v>561</v>
      </c>
      <c r="P178" s="4" t="s">
        <v>498</v>
      </c>
      <c r="Q178" s="4" t="s">
        <v>500</v>
      </c>
      <c r="R178" s="16" t="s">
        <v>515</v>
      </c>
      <c r="S178" s="10" t="s">
        <v>511</v>
      </c>
      <c r="T178" s="9" t="s">
        <v>2631</v>
      </c>
      <c r="U178" s="9" t="s">
        <v>2632</v>
      </c>
      <c r="V178" s="4">
        <v>10</v>
      </c>
      <c r="W178" s="4">
        <v>55357</v>
      </c>
      <c r="X178" s="26">
        <f>V178*W178</f>
        <v>553570</v>
      </c>
      <c r="Y178" s="26">
        <f>X178*1.12</f>
        <v>619998.4</v>
      </c>
      <c r="Z178" s="37"/>
      <c r="AA178" s="4" t="s">
        <v>1405</v>
      </c>
      <c r="AB178" s="30"/>
    </row>
    <row r="179" spans="1:29" ht="267.75">
      <c r="A179" s="3" t="s">
        <v>2335</v>
      </c>
      <c r="B179" s="4" t="s">
        <v>493</v>
      </c>
      <c r="C179" s="4" t="s">
        <v>494</v>
      </c>
      <c r="D179" s="4" t="s">
        <v>1482</v>
      </c>
      <c r="E179" s="10" t="s">
        <v>1484</v>
      </c>
      <c r="F179" s="3" t="s">
        <v>1483</v>
      </c>
      <c r="G179" s="10" t="s">
        <v>1486</v>
      </c>
      <c r="H179" s="3" t="s">
        <v>1485</v>
      </c>
      <c r="I179" s="3" t="s">
        <v>1487</v>
      </c>
      <c r="J179" s="3"/>
      <c r="K179" s="4" t="s">
        <v>506</v>
      </c>
      <c r="L179" s="12" t="s">
        <v>61</v>
      </c>
      <c r="M179" s="3">
        <v>231010000</v>
      </c>
      <c r="N179" s="4" t="s">
        <v>2561</v>
      </c>
      <c r="O179" s="13" t="s">
        <v>1553</v>
      </c>
      <c r="P179" s="4" t="s">
        <v>498</v>
      </c>
      <c r="Q179" s="4" t="s">
        <v>500</v>
      </c>
      <c r="R179" s="4" t="s">
        <v>1491</v>
      </c>
      <c r="S179" s="4" t="s">
        <v>1488</v>
      </c>
      <c r="T179" s="12" t="s">
        <v>652</v>
      </c>
      <c r="U179" s="4" t="s">
        <v>653</v>
      </c>
      <c r="V179" s="3">
        <v>30</v>
      </c>
      <c r="W179" s="41">
        <v>2700</v>
      </c>
      <c r="X179" s="47">
        <f aca="true" t="shared" si="9" ref="X179:X184">W179*V179</f>
        <v>81000</v>
      </c>
      <c r="Y179" s="26">
        <f aca="true" t="shared" si="10" ref="Y179:Y184">X179*1.12</f>
        <v>90720.00000000001</v>
      </c>
      <c r="Z179" s="5"/>
      <c r="AA179" s="5" t="s">
        <v>1405</v>
      </c>
      <c r="AB179" s="3"/>
      <c r="AC179" s="136"/>
    </row>
    <row r="180" spans="1:29" ht="318.75">
      <c r="A180" s="3" t="s">
        <v>2336</v>
      </c>
      <c r="B180" s="4" t="s">
        <v>493</v>
      </c>
      <c r="C180" s="4" t="s">
        <v>494</v>
      </c>
      <c r="D180" s="4" t="s">
        <v>1549</v>
      </c>
      <c r="E180" s="10" t="s">
        <v>1550</v>
      </c>
      <c r="F180" s="10" t="s">
        <v>2179</v>
      </c>
      <c r="G180" s="3" t="s">
        <v>1551</v>
      </c>
      <c r="H180" s="3" t="s">
        <v>2180</v>
      </c>
      <c r="I180" s="3" t="s">
        <v>1552</v>
      </c>
      <c r="J180" s="3"/>
      <c r="K180" s="4" t="s">
        <v>506</v>
      </c>
      <c r="L180" s="12" t="s">
        <v>61</v>
      </c>
      <c r="M180" s="3">
        <v>231010000</v>
      </c>
      <c r="N180" s="4" t="s">
        <v>2561</v>
      </c>
      <c r="O180" s="13" t="s">
        <v>1553</v>
      </c>
      <c r="P180" s="4" t="s">
        <v>498</v>
      </c>
      <c r="Q180" s="4" t="s">
        <v>500</v>
      </c>
      <c r="R180" s="4" t="s">
        <v>1491</v>
      </c>
      <c r="S180" s="4" t="s">
        <v>1488</v>
      </c>
      <c r="T180" s="12" t="s">
        <v>179</v>
      </c>
      <c r="U180" s="4" t="s">
        <v>508</v>
      </c>
      <c r="V180" s="3">
        <v>12</v>
      </c>
      <c r="W180" s="41">
        <v>2600</v>
      </c>
      <c r="X180" s="47">
        <f t="shared" si="9"/>
        <v>31200</v>
      </c>
      <c r="Y180" s="26">
        <f t="shared" si="10"/>
        <v>34944</v>
      </c>
      <c r="Z180" s="5"/>
      <c r="AA180" s="5" t="s">
        <v>1405</v>
      </c>
      <c r="AB180" s="3"/>
      <c r="AC180" s="136"/>
    </row>
    <row r="181" spans="1:29" ht="89.25">
      <c r="A181" s="3" t="s">
        <v>2337</v>
      </c>
      <c r="B181" s="4" t="s">
        <v>493</v>
      </c>
      <c r="C181" s="4" t="s">
        <v>494</v>
      </c>
      <c r="D181" s="78" t="s">
        <v>1814</v>
      </c>
      <c r="E181" s="78" t="s">
        <v>1715</v>
      </c>
      <c r="F181" s="78" t="s">
        <v>1715</v>
      </c>
      <c r="G181" s="78" t="s">
        <v>1714</v>
      </c>
      <c r="H181" s="78" t="s">
        <v>1813</v>
      </c>
      <c r="I181" s="3" t="s">
        <v>1489</v>
      </c>
      <c r="J181" s="3"/>
      <c r="K181" s="4" t="s">
        <v>506</v>
      </c>
      <c r="L181" s="12" t="s">
        <v>61</v>
      </c>
      <c r="M181" s="3">
        <v>231010000</v>
      </c>
      <c r="N181" s="4" t="s">
        <v>2561</v>
      </c>
      <c r="O181" s="13" t="s">
        <v>1716</v>
      </c>
      <c r="P181" s="4" t="s">
        <v>498</v>
      </c>
      <c r="Q181" s="4" t="s">
        <v>500</v>
      </c>
      <c r="R181" s="4" t="s">
        <v>1491</v>
      </c>
      <c r="S181" s="4" t="s">
        <v>1488</v>
      </c>
      <c r="T181" s="12" t="s">
        <v>179</v>
      </c>
      <c r="U181" s="4" t="s">
        <v>508</v>
      </c>
      <c r="V181" s="3">
        <v>16</v>
      </c>
      <c r="W181" s="41">
        <v>2500</v>
      </c>
      <c r="X181" s="47">
        <f t="shared" si="9"/>
        <v>40000</v>
      </c>
      <c r="Y181" s="26">
        <f t="shared" si="10"/>
        <v>44800.00000000001</v>
      </c>
      <c r="Z181" s="5"/>
      <c r="AA181" s="5" t="s">
        <v>1405</v>
      </c>
      <c r="AB181" s="3"/>
      <c r="AC181" s="136"/>
    </row>
    <row r="182" spans="1:29" ht="89.25">
      <c r="A182" s="3" t="s">
        <v>2338</v>
      </c>
      <c r="B182" s="79" t="s">
        <v>493</v>
      </c>
      <c r="C182" s="79" t="s">
        <v>494</v>
      </c>
      <c r="D182" s="78" t="s">
        <v>1815</v>
      </c>
      <c r="E182" s="78" t="s">
        <v>1717</v>
      </c>
      <c r="F182" s="78" t="s">
        <v>1816</v>
      </c>
      <c r="G182" s="78" t="s">
        <v>766</v>
      </c>
      <c r="H182" s="78" t="s">
        <v>1718</v>
      </c>
      <c r="I182" s="78" t="s">
        <v>766</v>
      </c>
      <c r="J182" s="78"/>
      <c r="K182" s="79" t="s">
        <v>506</v>
      </c>
      <c r="L182" s="80" t="s">
        <v>61</v>
      </c>
      <c r="M182" s="3">
        <v>231010000</v>
      </c>
      <c r="N182" s="79" t="s">
        <v>2561</v>
      </c>
      <c r="O182" s="13" t="s">
        <v>1716</v>
      </c>
      <c r="P182" s="79" t="s">
        <v>498</v>
      </c>
      <c r="Q182" s="79" t="s">
        <v>500</v>
      </c>
      <c r="R182" s="79" t="s">
        <v>1491</v>
      </c>
      <c r="S182" s="79" t="s">
        <v>1488</v>
      </c>
      <c r="T182" s="12" t="s">
        <v>179</v>
      </c>
      <c r="U182" s="4" t="s">
        <v>508</v>
      </c>
      <c r="V182" s="78">
        <v>8</v>
      </c>
      <c r="W182" s="81">
        <v>6600</v>
      </c>
      <c r="X182" s="47">
        <f t="shared" si="9"/>
        <v>52800</v>
      </c>
      <c r="Y182" s="26">
        <f t="shared" si="10"/>
        <v>59136.00000000001</v>
      </c>
      <c r="Z182" s="82"/>
      <c r="AA182" s="5" t="s">
        <v>1405</v>
      </c>
      <c r="AB182" s="3"/>
      <c r="AC182" s="136"/>
    </row>
    <row r="183" spans="1:29" ht="357">
      <c r="A183" s="3" t="s">
        <v>2339</v>
      </c>
      <c r="B183" s="4" t="s">
        <v>493</v>
      </c>
      <c r="C183" s="4" t="s">
        <v>494</v>
      </c>
      <c r="D183" s="4" t="s">
        <v>1817</v>
      </c>
      <c r="E183" s="4" t="s">
        <v>1722</v>
      </c>
      <c r="F183" s="4" t="s">
        <v>1719</v>
      </c>
      <c r="G183" s="4" t="s">
        <v>1724</v>
      </c>
      <c r="H183" s="4" t="s">
        <v>1725</v>
      </c>
      <c r="I183" s="4" t="s">
        <v>1723</v>
      </c>
      <c r="J183" s="4"/>
      <c r="K183" s="4" t="s">
        <v>506</v>
      </c>
      <c r="L183" s="12"/>
      <c r="M183" s="3">
        <v>231010000</v>
      </c>
      <c r="N183" s="4" t="s">
        <v>2561</v>
      </c>
      <c r="O183" s="13" t="s">
        <v>1490</v>
      </c>
      <c r="P183" s="4" t="s">
        <v>498</v>
      </c>
      <c r="Q183" s="4" t="s">
        <v>500</v>
      </c>
      <c r="R183" s="4" t="s">
        <v>1491</v>
      </c>
      <c r="S183" s="4" t="s">
        <v>1488</v>
      </c>
      <c r="T183" s="12" t="s">
        <v>1720</v>
      </c>
      <c r="U183" s="4" t="s">
        <v>1721</v>
      </c>
      <c r="V183" s="3">
        <v>10</v>
      </c>
      <c r="W183" s="41">
        <v>5000</v>
      </c>
      <c r="X183" s="47">
        <f t="shared" si="9"/>
        <v>50000</v>
      </c>
      <c r="Y183" s="26">
        <f t="shared" si="10"/>
        <v>56000.00000000001</v>
      </c>
      <c r="Z183" s="5"/>
      <c r="AA183" s="5" t="s">
        <v>1405</v>
      </c>
      <c r="AB183" s="3"/>
      <c r="AC183" s="136"/>
    </row>
    <row r="184" spans="1:29" ht="89.25">
      <c r="A184" s="3" t="s">
        <v>2340</v>
      </c>
      <c r="B184" s="4" t="s">
        <v>493</v>
      </c>
      <c r="C184" s="4" t="s">
        <v>494</v>
      </c>
      <c r="D184" s="4" t="s">
        <v>1818</v>
      </c>
      <c r="E184" s="15" t="s">
        <v>1727</v>
      </c>
      <c r="F184" s="15" t="s">
        <v>1726</v>
      </c>
      <c r="G184" s="15" t="s">
        <v>767</v>
      </c>
      <c r="H184" s="15" t="s">
        <v>1728</v>
      </c>
      <c r="I184" s="15" t="s">
        <v>1492</v>
      </c>
      <c r="J184" s="15"/>
      <c r="K184" s="12" t="s">
        <v>506</v>
      </c>
      <c r="L184" s="12" t="s">
        <v>61</v>
      </c>
      <c r="M184" s="3">
        <v>231010000</v>
      </c>
      <c r="N184" s="4" t="s">
        <v>2561</v>
      </c>
      <c r="O184" s="13" t="s">
        <v>1490</v>
      </c>
      <c r="P184" s="4" t="s">
        <v>498</v>
      </c>
      <c r="Q184" s="4" t="s">
        <v>500</v>
      </c>
      <c r="R184" s="4" t="s">
        <v>1491</v>
      </c>
      <c r="S184" s="4" t="s">
        <v>1488</v>
      </c>
      <c r="T184" s="12" t="s">
        <v>179</v>
      </c>
      <c r="U184" s="4" t="s">
        <v>508</v>
      </c>
      <c r="V184" s="3">
        <v>60</v>
      </c>
      <c r="W184" s="41">
        <v>750</v>
      </c>
      <c r="X184" s="47">
        <f t="shared" si="9"/>
        <v>45000</v>
      </c>
      <c r="Y184" s="26">
        <f t="shared" si="10"/>
        <v>50400.00000000001</v>
      </c>
      <c r="Z184" s="5"/>
      <c r="AA184" s="5">
        <v>2015</v>
      </c>
      <c r="AB184" s="3"/>
      <c r="AC184" s="136"/>
    </row>
    <row r="185" spans="1:29" ht="102">
      <c r="A185" s="3" t="s">
        <v>2341</v>
      </c>
      <c r="B185" s="4" t="s">
        <v>493</v>
      </c>
      <c r="C185" s="4" t="s">
        <v>494</v>
      </c>
      <c r="D185" s="20" t="s">
        <v>523</v>
      </c>
      <c r="E185" s="10" t="s">
        <v>524</v>
      </c>
      <c r="F185" s="10" t="s">
        <v>524</v>
      </c>
      <c r="G185" s="9" t="s">
        <v>526</v>
      </c>
      <c r="H185" s="10" t="s">
        <v>525</v>
      </c>
      <c r="I185" s="3"/>
      <c r="J185" s="3"/>
      <c r="K185" s="4" t="s">
        <v>506</v>
      </c>
      <c r="L185" s="3">
        <v>0</v>
      </c>
      <c r="M185" s="12" t="s">
        <v>2578</v>
      </c>
      <c r="N185" s="4" t="s">
        <v>498</v>
      </c>
      <c r="O185" s="3" t="s">
        <v>509</v>
      </c>
      <c r="P185" s="4" t="s">
        <v>498</v>
      </c>
      <c r="Q185" s="4" t="s">
        <v>500</v>
      </c>
      <c r="R185" s="4" t="s">
        <v>510</v>
      </c>
      <c r="S185" s="4" t="s">
        <v>511</v>
      </c>
      <c r="T185" s="12">
        <v>112</v>
      </c>
      <c r="U185" s="9" t="s">
        <v>240</v>
      </c>
      <c r="V185" s="3">
        <v>3</v>
      </c>
      <c r="W185" s="24">
        <v>8997.916666666666</v>
      </c>
      <c r="X185" s="26">
        <f>V185*W185</f>
        <v>26993.75</v>
      </c>
      <c r="Y185" s="26">
        <f>X185*1.12</f>
        <v>30233.000000000004</v>
      </c>
      <c r="Z185" s="1"/>
      <c r="AA185" s="40" t="s">
        <v>1405</v>
      </c>
      <c r="AB185" s="30"/>
      <c r="AC185" s="136"/>
    </row>
    <row r="186" spans="1:29" ht="102.75" customHeight="1">
      <c r="A186" s="3" t="s">
        <v>2342</v>
      </c>
      <c r="B186" s="4" t="s">
        <v>493</v>
      </c>
      <c r="C186" s="4" t="s">
        <v>494</v>
      </c>
      <c r="D186" s="20" t="s">
        <v>1317</v>
      </c>
      <c r="E186" s="15" t="s">
        <v>1318</v>
      </c>
      <c r="F186" s="15" t="s">
        <v>2181</v>
      </c>
      <c r="G186" s="15" t="s">
        <v>1319</v>
      </c>
      <c r="H186" s="15" t="s">
        <v>2182</v>
      </c>
      <c r="I186" s="3"/>
      <c r="J186" s="3"/>
      <c r="K186" s="4" t="s">
        <v>506</v>
      </c>
      <c r="L186" s="3">
        <v>0</v>
      </c>
      <c r="M186" s="12" t="s">
        <v>2578</v>
      </c>
      <c r="N186" s="4" t="s">
        <v>498</v>
      </c>
      <c r="O186" s="3" t="s">
        <v>509</v>
      </c>
      <c r="P186" s="4" t="s">
        <v>498</v>
      </c>
      <c r="Q186" s="4" t="s">
        <v>500</v>
      </c>
      <c r="R186" s="4" t="s">
        <v>510</v>
      </c>
      <c r="S186" s="4" t="s">
        <v>511</v>
      </c>
      <c r="T186" s="12">
        <v>166</v>
      </c>
      <c r="U186" s="17" t="s">
        <v>517</v>
      </c>
      <c r="V186" s="3">
        <v>0.5</v>
      </c>
      <c r="W186" s="24">
        <v>15000</v>
      </c>
      <c r="X186" s="26">
        <f aca="true" t="shared" si="11" ref="X186:X257">V186*W186</f>
        <v>7500</v>
      </c>
      <c r="Y186" s="26">
        <f aca="true" t="shared" si="12" ref="Y186:Y257">X186*1.12</f>
        <v>8400</v>
      </c>
      <c r="Z186" s="1"/>
      <c r="AA186" s="40" t="s">
        <v>1405</v>
      </c>
      <c r="AB186" s="30"/>
      <c r="AC186" s="136"/>
    </row>
    <row r="187" spans="1:29" ht="102">
      <c r="A187" s="3" t="s">
        <v>2343</v>
      </c>
      <c r="B187" s="4" t="s">
        <v>493</v>
      </c>
      <c r="C187" s="4" t="s">
        <v>494</v>
      </c>
      <c r="D187" s="20" t="s">
        <v>1320</v>
      </c>
      <c r="E187" s="10" t="s">
        <v>1321</v>
      </c>
      <c r="F187" s="10" t="s">
        <v>2183</v>
      </c>
      <c r="G187" s="10" t="s">
        <v>1322</v>
      </c>
      <c r="H187" s="10" t="s">
        <v>2184</v>
      </c>
      <c r="I187" s="3"/>
      <c r="J187" s="3"/>
      <c r="K187" s="4" t="s">
        <v>506</v>
      </c>
      <c r="L187" s="3">
        <v>0</v>
      </c>
      <c r="M187" s="12" t="s">
        <v>2578</v>
      </c>
      <c r="N187" s="4" t="s">
        <v>498</v>
      </c>
      <c r="O187" s="3" t="s">
        <v>509</v>
      </c>
      <c r="P187" s="4" t="s">
        <v>498</v>
      </c>
      <c r="Q187" s="4" t="s">
        <v>500</v>
      </c>
      <c r="R187" s="4" t="s">
        <v>510</v>
      </c>
      <c r="S187" s="4" t="s">
        <v>511</v>
      </c>
      <c r="T187" s="12">
        <v>166</v>
      </c>
      <c r="U187" s="17" t="s">
        <v>517</v>
      </c>
      <c r="V187" s="3">
        <v>0.5</v>
      </c>
      <c r="W187" s="24">
        <v>4500</v>
      </c>
      <c r="X187" s="26">
        <f t="shared" si="11"/>
        <v>2250</v>
      </c>
      <c r="Y187" s="26">
        <f t="shared" si="12"/>
        <v>2520.0000000000005</v>
      </c>
      <c r="Z187" s="1"/>
      <c r="AA187" s="40" t="s">
        <v>1405</v>
      </c>
      <c r="AB187" s="30"/>
      <c r="AC187" s="136"/>
    </row>
    <row r="188" spans="1:29" ht="114.75">
      <c r="A188" s="3" t="s">
        <v>2344</v>
      </c>
      <c r="B188" s="4" t="s">
        <v>493</v>
      </c>
      <c r="C188" s="4" t="s">
        <v>494</v>
      </c>
      <c r="D188" s="20" t="s">
        <v>1323</v>
      </c>
      <c r="E188" s="15" t="s">
        <v>1324</v>
      </c>
      <c r="F188" s="15" t="s">
        <v>2185</v>
      </c>
      <c r="G188" s="15" t="s">
        <v>1325</v>
      </c>
      <c r="H188" s="15" t="s">
        <v>2186</v>
      </c>
      <c r="I188" s="3"/>
      <c r="J188" s="3"/>
      <c r="K188" s="4" t="s">
        <v>506</v>
      </c>
      <c r="L188" s="3">
        <v>0</v>
      </c>
      <c r="M188" s="12" t="s">
        <v>2578</v>
      </c>
      <c r="N188" s="4" t="s">
        <v>498</v>
      </c>
      <c r="O188" s="3" t="s">
        <v>509</v>
      </c>
      <c r="P188" s="4" t="s">
        <v>498</v>
      </c>
      <c r="Q188" s="4" t="s">
        <v>500</v>
      </c>
      <c r="R188" s="4" t="s">
        <v>510</v>
      </c>
      <c r="S188" s="4" t="s">
        <v>511</v>
      </c>
      <c r="T188" s="12">
        <v>166</v>
      </c>
      <c r="U188" s="17" t="s">
        <v>517</v>
      </c>
      <c r="V188" s="3">
        <v>0.03</v>
      </c>
      <c r="W188" s="24">
        <v>130000</v>
      </c>
      <c r="X188" s="26">
        <f t="shared" si="11"/>
        <v>3900</v>
      </c>
      <c r="Y188" s="26">
        <f t="shared" si="12"/>
        <v>4368</v>
      </c>
      <c r="Z188" s="1"/>
      <c r="AA188" s="40" t="s">
        <v>1405</v>
      </c>
      <c r="AB188" s="30"/>
      <c r="AC188" s="136"/>
    </row>
    <row r="189" spans="1:29" ht="255">
      <c r="A189" s="3" t="s">
        <v>2345</v>
      </c>
      <c r="B189" s="4" t="s">
        <v>493</v>
      </c>
      <c r="C189" s="4" t="s">
        <v>494</v>
      </c>
      <c r="D189" s="19" t="s">
        <v>50</v>
      </c>
      <c r="E189" s="18" t="s">
        <v>215</v>
      </c>
      <c r="F189" s="10" t="s">
        <v>55</v>
      </c>
      <c r="G189" s="10" t="s">
        <v>535</v>
      </c>
      <c r="H189" s="10" t="s">
        <v>534</v>
      </c>
      <c r="I189" s="3" t="s">
        <v>49</v>
      </c>
      <c r="J189" s="3"/>
      <c r="K189" s="4" t="s">
        <v>506</v>
      </c>
      <c r="L189" s="3">
        <v>0</v>
      </c>
      <c r="M189" s="12" t="s">
        <v>2578</v>
      </c>
      <c r="N189" s="4" t="s">
        <v>498</v>
      </c>
      <c r="O189" s="3" t="s">
        <v>509</v>
      </c>
      <c r="P189" s="4" t="s">
        <v>498</v>
      </c>
      <c r="Q189" s="4" t="s">
        <v>500</v>
      </c>
      <c r="R189" s="4" t="s">
        <v>510</v>
      </c>
      <c r="S189" s="4" t="s">
        <v>511</v>
      </c>
      <c r="T189" s="21" t="s">
        <v>267</v>
      </c>
      <c r="U189" s="22" t="s">
        <v>1449</v>
      </c>
      <c r="V189" s="3">
        <v>1</v>
      </c>
      <c r="W189" s="24">
        <v>120000</v>
      </c>
      <c r="X189" s="26">
        <f t="shared" si="11"/>
        <v>120000</v>
      </c>
      <c r="Y189" s="26">
        <f t="shared" si="12"/>
        <v>134400</v>
      </c>
      <c r="Z189" s="1"/>
      <c r="AA189" s="40" t="s">
        <v>1405</v>
      </c>
      <c r="AB189" s="30"/>
      <c r="AC189" s="136"/>
    </row>
    <row r="190" spans="1:29" ht="102">
      <c r="A190" s="3" t="s">
        <v>2346</v>
      </c>
      <c r="B190" s="19" t="s">
        <v>493</v>
      </c>
      <c r="C190" s="19" t="s">
        <v>494</v>
      </c>
      <c r="D190" s="19" t="s">
        <v>1819</v>
      </c>
      <c r="E190" s="19" t="s">
        <v>1326</v>
      </c>
      <c r="F190" s="19" t="s">
        <v>1820</v>
      </c>
      <c r="G190" s="19" t="s">
        <v>1327</v>
      </c>
      <c r="H190" s="19" t="s">
        <v>1821</v>
      </c>
      <c r="I190" s="19"/>
      <c r="J190" s="19"/>
      <c r="K190" s="4" t="s">
        <v>506</v>
      </c>
      <c r="L190" s="3">
        <v>0</v>
      </c>
      <c r="M190" s="12" t="s">
        <v>2578</v>
      </c>
      <c r="N190" s="4" t="s">
        <v>498</v>
      </c>
      <c r="O190" s="3" t="s">
        <v>509</v>
      </c>
      <c r="P190" s="4" t="s">
        <v>498</v>
      </c>
      <c r="Q190" s="4" t="s">
        <v>500</v>
      </c>
      <c r="R190" s="4" t="s">
        <v>510</v>
      </c>
      <c r="S190" s="4" t="s">
        <v>511</v>
      </c>
      <c r="T190" s="12">
        <v>166</v>
      </c>
      <c r="U190" s="17" t="s">
        <v>517</v>
      </c>
      <c r="V190" s="3">
        <v>0.5</v>
      </c>
      <c r="W190" s="24">
        <v>1500</v>
      </c>
      <c r="X190" s="26">
        <f t="shared" si="11"/>
        <v>750</v>
      </c>
      <c r="Y190" s="26">
        <f t="shared" si="12"/>
        <v>840.0000000000001</v>
      </c>
      <c r="Z190" s="1"/>
      <c r="AA190" s="40" t="s">
        <v>1405</v>
      </c>
      <c r="AB190" s="30"/>
      <c r="AC190" s="136"/>
    </row>
    <row r="191" spans="1:29" ht="102">
      <c r="A191" s="3" t="s">
        <v>2347</v>
      </c>
      <c r="B191" s="4" t="s">
        <v>493</v>
      </c>
      <c r="C191" s="4" t="s">
        <v>494</v>
      </c>
      <c r="D191" s="15" t="s">
        <v>539</v>
      </c>
      <c r="E191" s="10" t="s">
        <v>541</v>
      </c>
      <c r="F191" s="10" t="s">
        <v>540</v>
      </c>
      <c r="G191" s="10" t="s">
        <v>543</v>
      </c>
      <c r="H191" s="10" t="s">
        <v>542</v>
      </c>
      <c r="I191" s="3" t="s">
        <v>544</v>
      </c>
      <c r="J191" s="3"/>
      <c r="K191" s="4" t="s">
        <v>506</v>
      </c>
      <c r="L191" s="3">
        <v>0</v>
      </c>
      <c r="M191" s="12" t="s">
        <v>2578</v>
      </c>
      <c r="N191" s="4" t="s">
        <v>498</v>
      </c>
      <c r="O191" s="3" t="s">
        <v>509</v>
      </c>
      <c r="P191" s="4" t="s">
        <v>498</v>
      </c>
      <c r="Q191" s="4" t="s">
        <v>500</v>
      </c>
      <c r="R191" s="4" t="s">
        <v>510</v>
      </c>
      <c r="S191" s="4" t="s">
        <v>511</v>
      </c>
      <c r="T191" s="12">
        <v>166</v>
      </c>
      <c r="U191" s="17" t="s">
        <v>517</v>
      </c>
      <c r="V191" s="3">
        <v>0.5</v>
      </c>
      <c r="W191" s="24">
        <v>999.9999999999999</v>
      </c>
      <c r="X191" s="26">
        <f t="shared" si="11"/>
        <v>499.99999999999994</v>
      </c>
      <c r="Y191" s="26">
        <f t="shared" si="12"/>
        <v>560</v>
      </c>
      <c r="Z191" s="1"/>
      <c r="AA191" s="40" t="s">
        <v>1405</v>
      </c>
      <c r="AB191" s="30"/>
      <c r="AC191" s="136"/>
    </row>
    <row r="192" spans="1:29" ht="102">
      <c r="A192" s="3" t="s">
        <v>2348</v>
      </c>
      <c r="B192" s="4" t="s">
        <v>493</v>
      </c>
      <c r="C192" s="4" t="s">
        <v>494</v>
      </c>
      <c r="D192" s="15" t="s">
        <v>805</v>
      </c>
      <c r="E192" s="15" t="s">
        <v>806</v>
      </c>
      <c r="F192" s="15" t="s">
        <v>2187</v>
      </c>
      <c r="G192" s="15" t="s">
        <v>807</v>
      </c>
      <c r="H192" s="15" t="s">
        <v>2188</v>
      </c>
      <c r="I192" s="3"/>
      <c r="J192" s="3"/>
      <c r="K192" s="4" t="s">
        <v>506</v>
      </c>
      <c r="L192" s="3">
        <v>0</v>
      </c>
      <c r="M192" s="12" t="s">
        <v>2578</v>
      </c>
      <c r="N192" s="4" t="s">
        <v>498</v>
      </c>
      <c r="O192" s="3" t="s">
        <v>509</v>
      </c>
      <c r="P192" s="4" t="s">
        <v>498</v>
      </c>
      <c r="Q192" s="4" t="s">
        <v>500</v>
      </c>
      <c r="R192" s="4" t="s">
        <v>510</v>
      </c>
      <c r="S192" s="4" t="s">
        <v>511</v>
      </c>
      <c r="T192" s="12">
        <v>166</v>
      </c>
      <c r="U192" s="17" t="s">
        <v>517</v>
      </c>
      <c r="V192" s="3">
        <v>0.5</v>
      </c>
      <c r="W192" s="24">
        <v>1500</v>
      </c>
      <c r="X192" s="26">
        <f t="shared" si="11"/>
        <v>750</v>
      </c>
      <c r="Y192" s="26">
        <f t="shared" si="12"/>
        <v>840.0000000000001</v>
      </c>
      <c r="Z192" s="1"/>
      <c r="AA192" s="40" t="s">
        <v>1405</v>
      </c>
      <c r="AB192" s="30"/>
      <c r="AC192" s="136"/>
    </row>
    <row r="193" spans="1:29" ht="102">
      <c r="A193" s="3" t="s">
        <v>2349</v>
      </c>
      <c r="B193" s="4" t="s">
        <v>493</v>
      </c>
      <c r="C193" s="4" t="s">
        <v>494</v>
      </c>
      <c r="D193" s="4" t="s">
        <v>559</v>
      </c>
      <c r="E193" s="10" t="s">
        <v>558</v>
      </c>
      <c r="F193" s="10" t="s">
        <v>558</v>
      </c>
      <c r="G193" s="4" t="s">
        <v>37</v>
      </c>
      <c r="H193" s="10" t="s">
        <v>558</v>
      </c>
      <c r="I193" s="3"/>
      <c r="J193" s="3"/>
      <c r="K193" s="4" t="s">
        <v>506</v>
      </c>
      <c r="L193" s="3">
        <v>0</v>
      </c>
      <c r="M193" s="12" t="s">
        <v>2578</v>
      </c>
      <c r="N193" s="4" t="s">
        <v>498</v>
      </c>
      <c r="O193" s="3" t="s">
        <v>509</v>
      </c>
      <c r="P193" s="4" t="s">
        <v>498</v>
      </c>
      <c r="Q193" s="4" t="s">
        <v>500</v>
      </c>
      <c r="R193" s="4" t="s">
        <v>510</v>
      </c>
      <c r="S193" s="4" t="s">
        <v>511</v>
      </c>
      <c r="T193" s="12">
        <v>796</v>
      </c>
      <c r="U193" s="4" t="s">
        <v>508</v>
      </c>
      <c r="V193" s="3">
        <v>5</v>
      </c>
      <c r="W193" s="24">
        <v>3600</v>
      </c>
      <c r="X193" s="26">
        <f t="shared" si="11"/>
        <v>18000</v>
      </c>
      <c r="Y193" s="26">
        <f t="shared" si="12"/>
        <v>20160.000000000004</v>
      </c>
      <c r="Z193" s="1"/>
      <c r="AA193" s="40" t="s">
        <v>1405</v>
      </c>
      <c r="AB193" s="30"/>
      <c r="AC193" s="136"/>
    </row>
    <row r="194" spans="1:29" ht="153">
      <c r="A194" s="3" t="s">
        <v>2350</v>
      </c>
      <c r="B194" s="4" t="s">
        <v>493</v>
      </c>
      <c r="C194" s="4" t="s">
        <v>494</v>
      </c>
      <c r="D194" s="15" t="s">
        <v>563</v>
      </c>
      <c r="E194" s="10" t="s">
        <v>565</v>
      </c>
      <c r="F194" s="10" t="s">
        <v>564</v>
      </c>
      <c r="G194" s="10" t="s">
        <v>567</v>
      </c>
      <c r="H194" s="10" t="s">
        <v>566</v>
      </c>
      <c r="I194" s="3" t="s">
        <v>568</v>
      </c>
      <c r="J194" s="3"/>
      <c r="K194" s="4" t="s">
        <v>506</v>
      </c>
      <c r="L194" s="3">
        <v>0</v>
      </c>
      <c r="M194" s="12" t="s">
        <v>2578</v>
      </c>
      <c r="N194" s="4" t="s">
        <v>498</v>
      </c>
      <c r="O194" s="3" t="s">
        <v>514</v>
      </c>
      <c r="P194" s="4" t="s">
        <v>498</v>
      </c>
      <c r="Q194" s="4" t="s">
        <v>500</v>
      </c>
      <c r="R194" s="4" t="s">
        <v>510</v>
      </c>
      <c r="S194" s="4" t="s">
        <v>511</v>
      </c>
      <c r="T194" s="23" t="s">
        <v>569</v>
      </c>
      <c r="U194" s="17" t="s">
        <v>517</v>
      </c>
      <c r="V194" s="3">
        <v>50</v>
      </c>
      <c r="W194" s="24">
        <v>5696.339285714285</v>
      </c>
      <c r="X194" s="26">
        <f t="shared" si="11"/>
        <v>284816.96428571426</v>
      </c>
      <c r="Y194" s="26">
        <f t="shared" si="12"/>
        <v>318995</v>
      </c>
      <c r="Z194" s="1"/>
      <c r="AA194" s="40" t="s">
        <v>1405</v>
      </c>
      <c r="AB194" s="30"/>
      <c r="AC194" s="136"/>
    </row>
    <row r="195" spans="1:29" ht="127.5">
      <c r="A195" s="3" t="s">
        <v>2351</v>
      </c>
      <c r="B195" s="4" t="s">
        <v>493</v>
      </c>
      <c r="C195" s="4" t="s">
        <v>494</v>
      </c>
      <c r="D195" s="3" t="s">
        <v>586</v>
      </c>
      <c r="E195" s="10" t="s">
        <v>588</v>
      </c>
      <c r="F195" s="10" t="s">
        <v>587</v>
      </c>
      <c r="G195" s="10" t="s">
        <v>590</v>
      </c>
      <c r="H195" s="10" t="s">
        <v>589</v>
      </c>
      <c r="I195" s="3"/>
      <c r="J195" s="3"/>
      <c r="K195" s="4" t="s">
        <v>506</v>
      </c>
      <c r="L195" s="3">
        <v>0</v>
      </c>
      <c r="M195" s="12" t="s">
        <v>2578</v>
      </c>
      <c r="N195" s="4" t="s">
        <v>498</v>
      </c>
      <c r="O195" s="3" t="s">
        <v>509</v>
      </c>
      <c r="P195" s="4" t="s">
        <v>498</v>
      </c>
      <c r="Q195" s="4" t="s">
        <v>500</v>
      </c>
      <c r="R195" s="4" t="s">
        <v>510</v>
      </c>
      <c r="S195" s="4" t="s">
        <v>511</v>
      </c>
      <c r="T195" s="12">
        <v>796</v>
      </c>
      <c r="U195" s="4" t="s">
        <v>508</v>
      </c>
      <c r="V195" s="3">
        <v>10</v>
      </c>
      <c r="W195" s="24">
        <v>450</v>
      </c>
      <c r="X195" s="26">
        <f t="shared" si="11"/>
        <v>4500</v>
      </c>
      <c r="Y195" s="26">
        <f t="shared" si="12"/>
        <v>5040.000000000001</v>
      </c>
      <c r="Z195" s="1"/>
      <c r="AA195" s="40" t="s">
        <v>1405</v>
      </c>
      <c r="AB195" s="30"/>
      <c r="AC195" s="136"/>
    </row>
    <row r="196" spans="1:29" ht="102">
      <c r="A196" s="3" t="s">
        <v>2352</v>
      </c>
      <c r="B196" s="4" t="s">
        <v>1328</v>
      </c>
      <c r="C196" s="4" t="s">
        <v>494</v>
      </c>
      <c r="D196" s="15" t="s">
        <v>1329</v>
      </c>
      <c r="E196" s="10" t="s">
        <v>1331</v>
      </c>
      <c r="F196" s="10" t="s">
        <v>1330</v>
      </c>
      <c r="G196" s="10" t="s">
        <v>1333</v>
      </c>
      <c r="H196" s="10" t="s">
        <v>1332</v>
      </c>
      <c r="I196" s="3" t="s">
        <v>1334</v>
      </c>
      <c r="J196" s="3"/>
      <c r="K196" s="4" t="s">
        <v>506</v>
      </c>
      <c r="L196" s="3">
        <v>54</v>
      </c>
      <c r="M196" s="12" t="s">
        <v>2578</v>
      </c>
      <c r="N196" s="4" t="s">
        <v>498</v>
      </c>
      <c r="O196" s="3" t="s">
        <v>509</v>
      </c>
      <c r="P196" s="4" t="s">
        <v>498</v>
      </c>
      <c r="Q196" s="4" t="s">
        <v>500</v>
      </c>
      <c r="R196" s="4" t="s">
        <v>510</v>
      </c>
      <c r="S196" s="4" t="s">
        <v>2660</v>
      </c>
      <c r="T196" s="12">
        <v>166</v>
      </c>
      <c r="U196" s="17" t="s">
        <v>517</v>
      </c>
      <c r="V196" s="3">
        <v>0.5</v>
      </c>
      <c r="W196" s="26">
        <v>85000</v>
      </c>
      <c r="X196" s="26">
        <f t="shared" si="11"/>
        <v>42500</v>
      </c>
      <c r="Y196" s="26">
        <f t="shared" si="12"/>
        <v>47600.00000000001</v>
      </c>
      <c r="Z196" s="40" t="s">
        <v>504</v>
      </c>
      <c r="AA196" s="40" t="s">
        <v>1405</v>
      </c>
      <c r="AB196" s="30"/>
      <c r="AC196" s="136"/>
    </row>
    <row r="197" spans="1:29" ht="107.25" customHeight="1">
      <c r="A197" s="3" t="s">
        <v>2353</v>
      </c>
      <c r="B197" s="4" t="s">
        <v>1328</v>
      </c>
      <c r="C197" s="4" t="s">
        <v>494</v>
      </c>
      <c r="D197" s="3" t="s">
        <v>1335</v>
      </c>
      <c r="E197" s="15" t="s">
        <v>1336</v>
      </c>
      <c r="F197" s="15" t="s">
        <v>2189</v>
      </c>
      <c r="G197" s="15" t="s">
        <v>1337</v>
      </c>
      <c r="H197" s="15" t="s">
        <v>2190</v>
      </c>
      <c r="I197" s="3"/>
      <c r="J197" s="3"/>
      <c r="K197" s="4" t="s">
        <v>506</v>
      </c>
      <c r="L197" s="3">
        <v>0</v>
      </c>
      <c r="M197" s="12" t="s">
        <v>2578</v>
      </c>
      <c r="N197" s="4" t="s">
        <v>498</v>
      </c>
      <c r="O197" s="3" t="s">
        <v>509</v>
      </c>
      <c r="P197" s="4" t="s">
        <v>498</v>
      </c>
      <c r="Q197" s="4" t="s">
        <v>500</v>
      </c>
      <c r="R197" s="4" t="s">
        <v>1338</v>
      </c>
      <c r="S197" s="4" t="s">
        <v>511</v>
      </c>
      <c r="T197" s="12">
        <v>778</v>
      </c>
      <c r="U197" s="4" t="s">
        <v>536</v>
      </c>
      <c r="V197" s="3">
        <v>1</v>
      </c>
      <c r="W197" s="24">
        <v>2500</v>
      </c>
      <c r="X197" s="26">
        <f t="shared" si="11"/>
        <v>2500</v>
      </c>
      <c r="Y197" s="26">
        <f t="shared" si="12"/>
        <v>2800.0000000000005</v>
      </c>
      <c r="Z197" s="1"/>
      <c r="AA197" s="40" t="s">
        <v>1405</v>
      </c>
      <c r="AB197" s="30"/>
      <c r="AC197" s="136"/>
    </row>
    <row r="198" spans="1:29" ht="102">
      <c r="A198" s="3" t="s">
        <v>2354</v>
      </c>
      <c r="B198" s="4" t="s">
        <v>493</v>
      </c>
      <c r="C198" s="4" t="s">
        <v>494</v>
      </c>
      <c r="D198" s="18" t="s">
        <v>605</v>
      </c>
      <c r="E198" s="10" t="s">
        <v>606</v>
      </c>
      <c r="F198" s="10" t="s">
        <v>2191</v>
      </c>
      <c r="G198" s="10" t="s">
        <v>607</v>
      </c>
      <c r="H198" s="10" t="s">
        <v>2192</v>
      </c>
      <c r="I198" s="3" t="s">
        <v>808</v>
      </c>
      <c r="J198" s="3"/>
      <c r="K198" s="4" t="s">
        <v>506</v>
      </c>
      <c r="L198" s="3">
        <v>0</v>
      </c>
      <c r="M198" s="12" t="s">
        <v>2578</v>
      </c>
      <c r="N198" s="4" t="s">
        <v>498</v>
      </c>
      <c r="O198" s="3" t="s">
        <v>514</v>
      </c>
      <c r="P198" s="4" t="s">
        <v>498</v>
      </c>
      <c r="Q198" s="4" t="s">
        <v>500</v>
      </c>
      <c r="R198" s="4" t="s">
        <v>518</v>
      </c>
      <c r="S198" s="4" t="s">
        <v>511</v>
      </c>
      <c r="T198" s="12" t="s">
        <v>608</v>
      </c>
      <c r="U198" s="4" t="s">
        <v>609</v>
      </c>
      <c r="V198" s="3">
        <v>50</v>
      </c>
      <c r="W198" s="24">
        <v>500</v>
      </c>
      <c r="X198" s="26">
        <f t="shared" si="11"/>
        <v>25000</v>
      </c>
      <c r="Y198" s="26">
        <f t="shared" si="12"/>
        <v>28000.000000000004</v>
      </c>
      <c r="Z198" s="1"/>
      <c r="AA198" s="40" t="s">
        <v>1405</v>
      </c>
      <c r="AB198" s="30"/>
      <c r="AC198" s="136"/>
    </row>
    <row r="199" spans="1:29" ht="140.25">
      <c r="A199" s="3" t="s">
        <v>2355</v>
      </c>
      <c r="B199" s="4" t="s">
        <v>493</v>
      </c>
      <c r="C199" s="4" t="s">
        <v>494</v>
      </c>
      <c r="D199" s="20" t="s">
        <v>617</v>
      </c>
      <c r="E199" s="9" t="s">
        <v>618</v>
      </c>
      <c r="F199" s="10" t="s">
        <v>618</v>
      </c>
      <c r="G199" s="9" t="s">
        <v>620</v>
      </c>
      <c r="H199" s="10" t="s">
        <v>619</v>
      </c>
      <c r="I199" s="3"/>
      <c r="J199" s="3"/>
      <c r="K199" s="4" t="s">
        <v>497</v>
      </c>
      <c r="L199" s="3">
        <v>99.5</v>
      </c>
      <c r="M199" s="12" t="s">
        <v>2578</v>
      </c>
      <c r="N199" s="4" t="s">
        <v>498</v>
      </c>
      <c r="O199" s="3" t="s">
        <v>499</v>
      </c>
      <c r="P199" s="4" t="s">
        <v>498</v>
      </c>
      <c r="Q199" s="4" t="s">
        <v>500</v>
      </c>
      <c r="R199" s="4" t="s">
        <v>1339</v>
      </c>
      <c r="S199" s="4" t="s">
        <v>501</v>
      </c>
      <c r="T199" s="9" t="s">
        <v>239</v>
      </c>
      <c r="U199" s="9" t="s">
        <v>240</v>
      </c>
      <c r="V199" s="3">
        <v>95000</v>
      </c>
      <c r="W199" s="53">
        <v>80</v>
      </c>
      <c r="X199" s="26">
        <v>0</v>
      </c>
      <c r="Y199" s="26">
        <f t="shared" si="12"/>
        <v>0</v>
      </c>
      <c r="Z199" s="40" t="s">
        <v>504</v>
      </c>
      <c r="AA199" s="40" t="s">
        <v>1405</v>
      </c>
      <c r="AB199" s="4" t="s">
        <v>2997</v>
      </c>
      <c r="AC199" s="136"/>
    </row>
    <row r="200" spans="1:29" ht="140.25">
      <c r="A200" s="3" t="s">
        <v>2996</v>
      </c>
      <c r="B200" s="4" t="s">
        <v>493</v>
      </c>
      <c r="C200" s="4" t="s">
        <v>494</v>
      </c>
      <c r="D200" s="20" t="s">
        <v>617</v>
      </c>
      <c r="E200" s="9" t="s">
        <v>618</v>
      </c>
      <c r="F200" s="10" t="s">
        <v>618</v>
      </c>
      <c r="G200" s="9" t="s">
        <v>620</v>
      </c>
      <c r="H200" s="10" t="s">
        <v>619</v>
      </c>
      <c r="I200" s="3"/>
      <c r="J200" s="3"/>
      <c r="K200" s="4" t="s">
        <v>497</v>
      </c>
      <c r="L200" s="3">
        <v>99.5</v>
      </c>
      <c r="M200" s="12" t="s">
        <v>2578</v>
      </c>
      <c r="N200" s="4" t="s">
        <v>498</v>
      </c>
      <c r="O200" s="3" t="s">
        <v>499</v>
      </c>
      <c r="P200" s="4" t="s">
        <v>498</v>
      </c>
      <c r="Q200" s="4" t="s">
        <v>500</v>
      </c>
      <c r="R200" s="4" t="s">
        <v>1339</v>
      </c>
      <c r="S200" s="4" t="s">
        <v>501</v>
      </c>
      <c r="T200" s="9" t="s">
        <v>239</v>
      </c>
      <c r="U200" s="9" t="s">
        <v>240</v>
      </c>
      <c r="V200" s="3">
        <v>95000</v>
      </c>
      <c r="W200" s="53">
        <v>79.4</v>
      </c>
      <c r="X200" s="26">
        <f>V200*W200</f>
        <v>7543000.000000001</v>
      </c>
      <c r="Y200" s="26">
        <f t="shared" si="12"/>
        <v>8448160.000000002</v>
      </c>
      <c r="Z200" s="40" t="s">
        <v>504</v>
      </c>
      <c r="AA200" s="40" t="s">
        <v>1405</v>
      </c>
      <c r="AB200" s="30"/>
      <c r="AC200" s="136"/>
    </row>
    <row r="201" spans="1:29" ht="140.25">
      <c r="A201" s="3" t="s">
        <v>2356</v>
      </c>
      <c r="B201" s="4" t="s">
        <v>493</v>
      </c>
      <c r="C201" s="4" t="s">
        <v>494</v>
      </c>
      <c r="D201" s="20" t="s">
        <v>621</v>
      </c>
      <c r="E201" s="9" t="s">
        <v>618</v>
      </c>
      <c r="F201" s="10" t="s">
        <v>618</v>
      </c>
      <c r="G201" s="10" t="s">
        <v>623</v>
      </c>
      <c r="H201" s="10" t="s">
        <v>622</v>
      </c>
      <c r="I201" s="3"/>
      <c r="J201" s="3"/>
      <c r="K201" s="4" t="s">
        <v>497</v>
      </c>
      <c r="L201" s="3">
        <v>99.5</v>
      </c>
      <c r="M201" s="12" t="s">
        <v>2578</v>
      </c>
      <c r="N201" s="4" t="s">
        <v>498</v>
      </c>
      <c r="O201" s="3" t="s">
        <v>499</v>
      </c>
      <c r="P201" s="4" t="s">
        <v>498</v>
      </c>
      <c r="Q201" s="4" t="s">
        <v>500</v>
      </c>
      <c r="R201" s="4" t="s">
        <v>1339</v>
      </c>
      <c r="S201" s="4" t="s">
        <v>501</v>
      </c>
      <c r="T201" s="12">
        <v>112</v>
      </c>
      <c r="U201" s="9" t="s">
        <v>240</v>
      </c>
      <c r="V201" s="3">
        <v>50000</v>
      </c>
      <c r="W201" s="53">
        <v>103</v>
      </c>
      <c r="X201" s="26">
        <v>0</v>
      </c>
      <c r="Y201" s="26">
        <f t="shared" si="12"/>
        <v>0</v>
      </c>
      <c r="Z201" s="40" t="s">
        <v>504</v>
      </c>
      <c r="AA201" s="40" t="s">
        <v>1405</v>
      </c>
      <c r="AB201" s="4" t="s">
        <v>2997</v>
      </c>
      <c r="AC201" s="136"/>
    </row>
    <row r="202" spans="1:29" ht="140.25">
      <c r="A202" s="3" t="s">
        <v>2998</v>
      </c>
      <c r="B202" s="4" t="s">
        <v>493</v>
      </c>
      <c r="C202" s="4" t="s">
        <v>494</v>
      </c>
      <c r="D202" s="20" t="s">
        <v>621</v>
      </c>
      <c r="E202" s="9" t="s">
        <v>618</v>
      </c>
      <c r="F202" s="10" t="s">
        <v>618</v>
      </c>
      <c r="G202" s="10" t="s">
        <v>623</v>
      </c>
      <c r="H202" s="10" t="s">
        <v>622</v>
      </c>
      <c r="I202" s="3"/>
      <c r="J202" s="3"/>
      <c r="K202" s="4" t="s">
        <v>497</v>
      </c>
      <c r="L202" s="3">
        <v>99.5</v>
      </c>
      <c r="M202" s="12" t="s">
        <v>2578</v>
      </c>
      <c r="N202" s="4" t="s">
        <v>498</v>
      </c>
      <c r="O202" s="3" t="s">
        <v>499</v>
      </c>
      <c r="P202" s="4" t="s">
        <v>498</v>
      </c>
      <c r="Q202" s="4" t="s">
        <v>500</v>
      </c>
      <c r="R202" s="4" t="s">
        <v>1339</v>
      </c>
      <c r="S202" s="4" t="s">
        <v>501</v>
      </c>
      <c r="T202" s="12">
        <v>112</v>
      </c>
      <c r="U202" s="9" t="s">
        <v>240</v>
      </c>
      <c r="V202" s="3">
        <v>50000</v>
      </c>
      <c r="W202" s="53">
        <v>88.39</v>
      </c>
      <c r="X202" s="26">
        <f>V202*W202</f>
        <v>4419500</v>
      </c>
      <c r="Y202" s="26">
        <f t="shared" si="12"/>
        <v>4949840.000000001</v>
      </c>
      <c r="Z202" s="40" t="s">
        <v>504</v>
      </c>
      <c r="AA202" s="40" t="s">
        <v>1405</v>
      </c>
      <c r="AB202" s="30"/>
      <c r="AC202" s="136"/>
    </row>
    <row r="203" spans="1:29" ht="140.25">
      <c r="A203" s="3" t="s">
        <v>2357</v>
      </c>
      <c r="B203" s="4" t="s">
        <v>493</v>
      </c>
      <c r="C203" s="4" t="s">
        <v>494</v>
      </c>
      <c r="D203" s="20" t="s">
        <v>624</v>
      </c>
      <c r="E203" s="9" t="s">
        <v>618</v>
      </c>
      <c r="F203" s="10" t="s">
        <v>618</v>
      </c>
      <c r="G203" s="9" t="s">
        <v>626</v>
      </c>
      <c r="H203" s="10" t="s">
        <v>625</v>
      </c>
      <c r="I203" s="3"/>
      <c r="J203" s="3"/>
      <c r="K203" s="4" t="s">
        <v>497</v>
      </c>
      <c r="L203" s="3">
        <v>99.5</v>
      </c>
      <c r="M203" s="12" t="s">
        <v>2578</v>
      </c>
      <c r="N203" s="4" t="s">
        <v>498</v>
      </c>
      <c r="O203" s="3" t="s">
        <v>499</v>
      </c>
      <c r="P203" s="4" t="s">
        <v>498</v>
      </c>
      <c r="Q203" s="4" t="s">
        <v>500</v>
      </c>
      <c r="R203" s="4" t="s">
        <v>1339</v>
      </c>
      <c r="S203" s="4" t="s">
        <v>501</v>
      </c>
      <c r="T203" s="12">
        <v>112</v>
      </c>
      <c r="U203" s="4" t="s">
        <v>527</v>
      </c>
      <c r="V203" s="3">
        <v>10000</v>
      </c>
      <c r="W203" s="53">
        <v>145</v>
      </c>
      <c r="X203" s="26">
        <f t="shared" si="11"/>
        <v>1450000</v>
      </c>
      <c r="Y203" s="26">
        <f t="shared" si="12"/>
        <v>1624000.0000000002</v>
      </c>
      <c r="Z203" s="1" t="s">
        <v>504</v>
      </c>
      <c r="AA203" s="40" t="s">
        <v>1405</v>
      </c>
      <c r="AB203" s="30"/>
      <c r="AC203" s="136"/>
    </row>
    <row r="204" spans="1:29" ht="140.25">
      <c r="A204" s="3" t="s">
        <v>2358</v>
      </c>
      <c r="B204" s="4" t="s">
        <v>493</v>
      </c>
      <c r="C204" s="4" t="s">
        <v>494</v>
      </c>
      <c r="D204" s="20" t="s">
        <v>627</v>
      </c>
      <c r="E204" s="9" t="s">
        <v>629</v>
      </c>
      <c r="F204" s="10" t="s">
        <v>628</v>
      </c>
      <c r="G204" s="9" t="s">
        <v>631</v>
      </c>
      <c r="H204" s="10" t="s">
        <v>630</v>
      </c>
      <c r="I204" s="3"/>
      <c r="J204" s="3"/>
      <c r="K204" s="4" t="s">
        <v>497</v>
      </c>
      <c r="L204" s="3">
        <v>100</v>
      </c>
      <c r="M204" s="12" t="s">
        <v>2578</v>
      </c>
      <c r="N204" s="4" t="s">
        <v>498</v>
      </c>
      <c r="O204" s="3" t="s">
        <v>499</v>
      </c>
      <c r="P204" s="4" t="s">
        <v>498</v>
      </c>
      <c r="Q204" s="4" t="s">
        <v>500</v>
      </c>
      <c r="R204" s="4" t="s">
        <v>1339</v>
      </c>
      <c r="S204" s="4" t="s">
        <v>501</v>
      </c>
      <c r="T204" s="12">
        <v>112</v>
      </c>
      <c r="U204" s="9" t="s">
        <v>240</v>
      </c>
      <c r="V204" s="3">
        <f>70000-30000</f>
        <v>40000</v>
      </c>
      <c r="W204" s="53">
        <v>139</v>
      </c>
      <c r="X204" s="26">
        <f t="shared" si="11"/>
        <v>5560000</v>
      </c>
      <c r="Y204" s="26">
        <f t="shared" si="12"/>
        <v>6227200.000000001</v>
      </c>
      <c r="Z204" s="1" t="s">
        <v>504</v>
      </c>
      <c r="AA204" s="40" t="s">
        <v>1405</v>
      </c>
      <c r="AB204" s="30"/>
      <c r="AC204" s="136"/>
    </row>
    <row r="205" spans="1:29" ht="54.75" customHeight="1">
      <c r="A205" s="3" t="s">
        <v>2359</v>
      </c>
      <c r="B205" s="4" t="s">
        <v>493</v>
      </c>
      <c r="C205" s="4" t="s">
        <v>494</v>
      </c>
      <c r="D205" s="20" t="s">
        <v>632</v>
      </c>
      <c r="E205" s="9" t="s">
        <v>629</v>
      </c>
      <c r="F205" s="10" t="s">
        <v>633</v>
      </c>
      <c r="G205" s="9" t="s">
        <v>635</v>
      </c>
      <c r="H205" s="10" t="s">
        <v>634</v>
      </c>
      <c r="I205" s="3"/>
      <c r="J205" s="3"/>
      <c r="K205" s="4" t="s">
        <v>497</v>
      </c>
      <c r="L205" s="3">
        <v>100</v>
      </c>
      <c r="M205" s="12" t="s">
        <v>2578</v>
      </c>
      <c r="N205" s="4" t="s">
        <v>498</v>
      </c>
      <c r="O205" s="3" t="s">
        <v>561</v>
      </c>
      <c r="P205" s="4" t="s">
        <v>498</v>
      </c>
      <c r="Q205" s="4" t="s">
        <v>500</v>
      </c>
      <c r="R205" s="4" t="s">
        <v>1732</v>
      </c>
      <c r="S205" s="4" t="s">
        <v>501</v>
      </c>
      <c r="T205" s="12">
        <v>112</v>
      </c>
      <c r="U205" s="9" t="s">
        <v>240</v>
      </c>
      <c r="V205" s="3">
        <v>80000</v>
      </c>
      <c r="W205" s="53">
        <v>103</v>
      </c>
      <c r="X205" s="26">
        <v>0</v>
      </c>
      <c r="Y205" s="26">
        <v>0</v>
      </c>
      <c r="Z205" s="1" t="s">
        <v>504</v>
      </c>
      <c r="AA205" s="40" t="s">
        <v>1405</v>
      </c>
      <c r="AB205" s="4">
        <v>11</v>
      </c>
      <c r="AC205" s="136"/>
    </row>
    <row r="206" spans="1:29" ht="57.75" customHeight="1">
      <c r="A206" s="3" t="s">
        <v>2692</v>
      </c>
      <c r="B206" s="4" t="s">
        <v>493</v>
      </c>
      <c r="C206" s="4" t="s">
        <v>494</v>
      </c>
      <c r="D206" s="20" t="s">
        <v>632</v>
      </c>
      <c r="E206" s="9" t="s">
        <v>629</v>
      </c>
      <c r="F206" s="10" t="s">
        <v>633</v>
      </c>
      <c r="G206" s="9" t="s">
        <v>635</v>
      </c>
      <c r="H206" s="10" t="s">
        <v>634</v>
      </c>
      <c r="I206" s="3"/>
      <c r="J206" s="3"/>
      <c r="K206" s="4" t="s">
        <v>497</v>
      </c>
      <c r="L206" s="3">
        <v>100</v>
      </c>
      <c r="M206" s="12" t="s">
        <v>2578</v>
      </c>
      <c r="N206" s="4" t="s">
        <v>498</v>
      </c>
      <c r="O206" s="3" t="s">
        <v>499</v>
      </c>
      <c r="P206" s="4" t="s">
        <v>498</v>
      </c>
      <c r="Q206" s="4" t="s">
        <v>500</v>
      </c>
      <c r="R206" s="4" t="s">
        <v>1732</v>
      </c>
      <c r="S206" s="4" t="s">
        <v>501</v>
      </c>
      <c r="T206" s="12">
        <v>112</v>
      </c>
      <c r="U206" s="9" t="s">
        <v>240</v>
      </c>
      <c r="V206" s="3">
        <v>80000</v>
      </c>
      <c r="W206" s="53">
        <v>103</v>
      </c>
      <c r="X206" s="26">
        <v>0</v>
      </c>
      <c r="Y206" s="26">
        <f>X206*1.12</f>
        <v>0</v>
      </c>
      <c r="Z206" s="40" t="s">
        <v>504</v>
      </c>
      <c r="AA206" s="40" t="s">
        <v>1405</v>
      </c>
      <c r="AB206" s="4" t="s">
        <v>2997</v>
      </c>
      <c r="AC206" s="136"/>
    </row>
    <row r="207" spans="1:29" ht="57.75" customHeight="1">
      <c r="A207" s="3" t="s">
        <v>3009</v>
      </c>
      <c r="B207" s="4" t="s">
        <v>493</v>
      </c>
      <c r="C207" s="4" t="s">
        <v>494</v>
      </c>
      <c r="D207" s="20" t="s">
        <v>632</v>
      </c>
      <c r="E207" s="9" t="s">
        <v>629</v>
      </c>
      <c r="F207" s="10" t="s">
        <v>633</v>
      </c>
      <c r="G207" s="9" t="s">
        <v>635</v>
      </c>
      <c r="H207" s="10" t="s">
        <v>634</v>
      </c>
      <c r="I207" s="3"/>
      <c r="J207" s="3"/>
      <c r="K207" s="4" t="s">
        <v>497</v>
      </c>
      <c r="L207" s="3">
        <v>100</v>
      </c>
      <c r="M207" s="12" t="s">
        <v>2578</v>
      </c>
      <c r="N207" s="4" t="s">
        <v>498</v>
      </c>
      <c r="O207" s="3" t="s">
        <v>499</v>
      </c>
      <c r="P207" s="4" t="s">
        <v>498</v>
      </c>
      <c r="Q207" s="4" t="s">
        <v>500</v>
      </c>
      <c r="R207" s="4" t="s">
        <v>1732</v>
      </c>
      <c r="S207" s="4" t="s">
        <v>501</v>
      </c>
      <c r="T207" s="12">
        <v>112</v>
      </c>
      <c r="U207" s="9" t="s">
        <v>240</v>
      </c>
      <c r="V207" s="3">
        <v>80000</v>
      </c>
      <c r="W207" s="53">
        <v>88.39</v>
      </c>
      <c r="X207" s="26">
        <f>V207*W207</f>
        <v>7071200</v>
      </c>
      <c r="Y207" s="26">
        <f>X207*1.12</f>
        <v>7919744.000000001</v>
      </c>
      <c r="Z207" s="40" t="s">
        <v>504</v>
      </c>
      <c r="AA207" s="40" t="s">
        <v>1405</v>
      </c>
      <c r="AB207" s="30"/>
      <c r="AC207" s="136"/>
    </row>
    <row r="208" spans="1:29" ht="111" customHeight="1">
      <c r="A208" s="3" t="s">
        <v>2360</v>
      </c>
      <c r="B208" s="4" t="s">
        <v>493</v>
      </c>
      <c r="C208" s="4" t="s">
        <v>494</v>
      </c>
      <c r="D208" s="15" t="s">
        <v>1340</v>
      </c>
      <c r="E208" s="10" t="s">
        <v>1342</v>
      </c>
      <c r="F208" s="10" t="s">
        <v>1341</v>
      </c>
      <c r="G208" s="10" t="s">
        <v>1344</v>
      </c>
      <c r="H208" s="10" t="s">
        <v>1343</v>
      </c>
      <c r="I208" s="3" t="s">
        <v>1345</v>
      </c>
      <c r="J208" s="3"/>
      <c r="K208" s="4" t="s">
        <v>506</v>
      </c>
      <c r="L208" s="3">
        <v>0</v>
      </c>
      <c r="M208" s="12" t="s">
        <v>2578</v>
      </c>
      <c r="N208" s="4" t="s">
        <v>498</v>
      </c>
      <c r="O208" s="3" t="s">
        <v>516</v>
      </c>
      <c r="P208" s="4" t="s">
        <v>498</v>
      </c>
      <c r="Q208" s="4" t="s">
        <v>500</v>
      </c>
      <c r="R208" s="4" t="s">
        <v>1346</v>
      </c>
      <c r="S208" s="4" t="s">
        <v>511</v>
      </c>
      <c r="T208" s="15">
        <v>168</v>
      </c>
      <c r="U208" s="15" t="s">
        <v>710</v>
      </c>
      <c r="V208" s="3">
        <v>1</v>
      </c>
      <c r="W208" s="24">
        <v>699999.9999999999</v>
      </c>
      <c r="X208" s="26">
        <v>0</v>
      </c>
      <c r="Y208" s="26">
        <v>0</v>
      </c>
      <c r="Z208" s="1"/>
      <c r="AA208" s="40" t="s">
        <v>1405</v>
      </c>
      <c r="AB208" s="30">
        <v>11</v>
      </c>
      <c r="AC208" s="136"/>
    </row>
    <row r="209" spans="1:29" ht="111" customHeight="1">
      <c r="A209" s="3" t="s">
        <v>2740</v>
      </c>
      <c r="B209" s="4" t="s">
        <v>493</v>
      </c>
      <c r="C209" s="4" t="s">
        <v>494</v>
      </c>
      <c r="D209" s="15" t="s">
        <v>1340</v>
      </c>
      <c r="E209" s="10" t="s">
        <v>1342</v>
      </c>
      <c r="F209" s="10" t="s">
        <v>1341</v>
      </c>
      <c r="G209" s="10" t="s">
        <v>1344</v>
      </c>
      <c r="H209" s="10" t="s">
        <v>1343</v>
      </c>
      <c r="I209" s="3" t="s">
        <v>1345</v>
      </c>
      <c r="J209" s="3"/>
      <c r="K209" s="4" t="s">
        <v>506</v>
      </c>
      <c r="L209" s="3">
        <v>0</v>
      </c>
      <c r="M209" s="12" t="s">
        <v>2578</v>
      </c>
      <c r="N209" s="4" t="s">
        <v>498</v>
      </c>
      <c r="O209" s="4" t="s">
        <v>1562</v>
      </c>
      <c r="P209" s="4" t="s">
        <v>498</v>
      </c>
      <c r="Q209" s="4" t="s">
        <v>500</v>
      </c>
      <c r="R209" s="4" t="s">
        <v>1346</v>
      </c>
      <c r="S209" s="4" t="s">
        <v>511</v>
      </c>
      <c r="T209" s="15">
        <v>168</v>
      </c>
      <c r="U209" s="15" t="s">
        <v>710</v>
      </c>
      <c r="V209" s="3">
        <v>1</v>
      </c>
      <c r="W209" s="24">
        <v>699999.9999999999</v>
      </c>
      <c r="X209" s="26">
        <v>0</v>
      </c>
      <c r="Y209" s="26">
        <f>X209*1.12</f>
        <v>0</v>
      </c>
      <c r="Z209" s="1"/>
      <c r="AA209" s="40" t="s">
        <v>1405</v>
      </c>
      <c r="AB209" s="4">
        <v>11.14</v>
      </c>
      <c r="AC209" s="136"/>
    </row>
    <row r="210" spans="1:29" ht="111" customHeight="1">
      <c r="A210" s="3" t="s">
        <v>2873</v>
      </c>
      <c r="B210" s="4" t="s">
        <v>493</v>
      </c>
      <c r="C210" s="4" t="s">
        <v>494</v>
      </c>
      <c r="D210" s="15" t="s">
        <v>1340</v>
      </c>
      <c r="E210" s="10" t="s">
        <v>1342</v>
      </c>
      <c r="F210" s="10" t="s">
        <v>1341</v>
      </c>
      <c r="G210" s="10" t="s">
        <v>1344</v>
      </c>
      <c r="H210" s="10" t="s">
        <v>1343</v>
      </c>
      <c r="I210" s="3" t="s">
        <v>1345</v>
      </c>
      <c r="J210" s="3"/>
      <c r="K210" s="4" t="s">
        <v>506</v>
      </c>
      <c r="L210" s="3">
        <v>0</v>
      </c>
      <c r="M210" s="12" t="s">
        <v>2578</v>
      </c>
      <c r="N210" s="4" t="s">
        <v>498</v>
      </c>
      <c r="O210" s="4" t="s">
        <v>1419</v>
      </c>
      <c r="P210" s="4" t="s">
        <v>498</v>
      </c>
      <c r="Q210" s="4" t="s">
        <v>500</v>
      </c>
      <c r="R210" s="4" t="s">
        <v>518</v>
      </c>
      <c r="S210" s="4" t="s">
        <v>511</v>
      </c>
      <c r="T210" s="15">
        <v>168</v>
      </c>
      <c r="U210" s="15" t="s">
        <v>710</v>
      </c>
      <c r="V210" s="3">
        <v>1</v>
      </c>
      <c r="W210" s="24">
        <v>699999.9999999999</v>
      </c>
      <c r="X210" s="26">
        <f>V210*W210</f>
        <v>699999.9999999999</v>
      </c>
      <c r="Y210" s="26">
        <f>X210*1.12</f>
        <v>784000</v>
      </c>
      <c r="Z210" s="1"/>
      <c r="AA210" s="40" t="s">
        <v>1405</v>
      </c>
      <c r="AB210" s="30"/>
      <c r="AC210" s="136"/>
    </row>
    <row r="211" spans="1:29" ht="102">
      <c r="A211" s="3" t="s">
        <v>2361</v>
      </c>
      <c r="B211" s="4" t="s">
        <v>493</v>
      </c>
      <c r="C211" s="4" t="s">
        <v>494</v>
      </c>
      <c r="D211" s="4" t="s">
        <v>12</v>
      </c>
      <c r="E211" s="15" t="s">
        <v>13</v>
      </c>
      <c r="F211" s="15" t="s">
        <v>13</v>
      </c>
      <c r="G211" s="15" t="s">
        <v>14</v>
      </c>
      <c r="H211" s="15" t="s">
        <v>14</v>
      </c>
      <c r="I211" s="3"/>
      <c r="J211" s="3"/>
      <c r="K211" s="4" t="s">
        <v>506</v>
      </c>
      <c r="L211" s="3">
        <v>0</v>
      </c>
      <c r="M211" s="12" t="s">
        <v>2578</v>
      </c>
      <c r="N211" s="4" t="s">
        <v>498</v>
      </c>
      <c r="O211" s="3" t="s">
        <v>509</v>
      </c>
      <c r="P211" s="4" t="s">
        <v>498</v>
      </c>
      <c r="Q211" s="4" t="s">
        <v>500</v>
      </c>
      <c r="R211" s="4" t="s">
        <v>510</v>
      </c>
      <c r="S211" s="4" t="s">
        <v>511</v>
      </c>
      <c r="T211" s="12">
        <v>166</v>
      </c>
      <c r="U211" s="17" t="s">
        <v>517</v>
      </c>
      <c r="V211" s="3">
        <v>100</v>
      </c>
      <c r="W211" s="24">
        <v>1517</v>
      </c>
      <c r="X211" s="26">
        <f t="shared" si="11"/>
        <v>151700</v>
      </c>
      <c r="Y211" s="26">
        <f t="shared" si="12"/>
        <v>169904.00000000003</v>
      </c>
      <c r="Z211" s="1"/>
      <c r="AA211" s="40" t="s">
        <v>1405</v>
      </c>
      <c r="AB211" s="30"/>
      <c r="AC211" s="136"/>
    </row>
    <row r="212" spans="1:29" ht="123.75" customHeight="1">
      <c r="A212" s="3" t="s">
        <v>2362</v>
      </c>
      <c r="B212" s="4" t="s">
        <v>493</v>
      </c>
      <c r="C212" s="4" t="s">
        <v>494</v>
      </c>
      <c r="D212" s="15" t="s">
        <v>655</v>
      </c>
      <c r="E212" s="10" t="s">
        <v>654</v>
      </c>
      <c r="F212" s="10" t="s">
        <v>654</v>
      </c>
      <c r="G212" s="10" t="s">
        <v>657</v>
      </c>
      <c r="H212" s="10" t="s">
        <v>656</v>
      </c>
      <c r="I212" s="3"/>
      <c r="J212" s="3"/>
      <c r="K212" s="4" t="s">
        <v>506</v>
      </c>
      <c r="L212" s="3">
        <v>0</v>
      </c>
      <c r="M212" s="12" t="s">
        <v>2578</v>
      </c>
      <c r="N212" s="4" t="s">
        <v>498</v>
      </c>
      <c r="O212" s="3" t="s">
        <v>658</v>
      </c>
      <c r="P212" s="4" t="s">
        <v>498</v>
      </c>
      <c r="Q212" s="4" t="s">
        <v>500</v>
      </c>
      <c r="R212" s="4" t="s">
        <v>510</v>
      </c>
      <c r="S212" s="4" t="s">
        <v>511</v>
      </c>
      <c r="T212" s="12">
        <v>166</v>
      </c>
      <c r="U212" s="17" t="s">
        <v>517</v>
      </c>
      <c r="V212" s="3">
        <v>20</v>
      </c>
      <c r="W212" s="24">
        <v>499.99999999999994</v>
      </c>
      <c r="X212" s="26">
        <v>0</v>
      </c>
      <c r="Y212" s="26">
        <f t="shared" si="12"/>
        <v>0</v>
      </c>
      <c r="Z212" s="1"/>
      <c r="AA212" s="40" t="s">
        <v>1405</v>
      </c>
      <c r="AB212" s="4">
        <v>11.14</v>
      </c>
      <c r="AC212" s="136"/>
    </row>
    <row r="213" spans="1:29" ht="123.75" customHeight="1">
      <c r="A213" s="3" t="s">
        <v>3057</v>
      </c>
      <c r="B213" s="4" t="s">
        <v>493</v>
      </c>
      <c r="C213" s="4" t="s">
        <v>494</v>
      </c>
      <c r="D213" s="15" t="s">
        <v>655</v>
      </c>
      <c r="E213" s="10" t="s">
        <v>654</v>
      </c>
      <c r="F213" s="10" t="s">
        <v>654</v>
      </c>
      <c r="G213" s="10" t="s">
        <v>657</v>
      </c>
      <c r="H213" s="10" t="s">
        <v>656</v>
      </c>
      <c r="I213" s="3"/>
      <c r="J213" s="3"/>
      <c r="K213" s="4" t="s">
        <v>506</v>
      </c>
      <c r="L213" s="3">
        <v>0</v>
      </c>
      <c r="M213" s="12" t="s">
        <v>2578</v>
      </c>
      <c r="N213" s="4" t="s">
        <v>498</v>
      </c>
      <c r="O213" s="3" t="s">
        <v>1532</v>
      </c>
      <c r="P213" s="4" t="s">
        <v>498</v>
      </c>
      <c r="Q213" s="4" t="s">
        <v>500</v>
      </c>
      <c r="R213" s="12" t="s">
        <v>515</v>
      </c>
      <c r="S213" s="4" t="s">
        <v>511</v>
      </c>
      <c r="T213" s="12">
        <v>166</v>
      </c>
      <c r="U213" s="17" t="s">
        <v>517</v>
      </c>
      <c r="V213" s="3">
        <v>20</v>
      </c>
      <c r="W213" s="24">
        <v>499.99999999999994</v>
      </c>
      <c r="X213" s="26">
        <f>V213*W213</f>
        <v>9999.999999999998</v>
      </c>
      <c r="Y213" s="26">
        <f t="shared" si="12"/>
        <v>11199.999999999998</v>
      </c>
      <c r="Z213" s="1"/>
      <c r="AA213" s="40" t="s">
        <v>1405</v>
      </c>
      <c r="AB213" s="30"/>
      <c r="AC213" s="136"/>
    </row>
    <row r="214" spans="1:29" ht="102">
      <c r="A214" s="3" t="s">
        <v>2363</v>
      </c>
      <c r="B214" s="4" t="s">
        <v>493</v>
      </c>
      <c r="C214" s="4" t="s">
        <v>494</v>
      </c>
      <c r="D214" s="15" t="s">
        <v>31</v>
      </c>
      <c r="E214" s="10" t="s">
        <v>654</v>
      </c>
      <c r="F214" s="10" t="s">
        <v>654</v>
      </c>
      <c r="G214" s="10" t="s">
        <v>660</v>
      </c>
      <c r="H214" s="10" t="s">
        <v>659</v>
      </c>
      <c r="I214" s="3"/>
      <c r="J214" s="3"/>
      <c r="K214" s="4" t="s">
        <v>506</v>
      </c>
      <c r="L214" s="3">
        <v>0</v>
      </c>
      <c r="M214" s="12" t="s">
        <v>2578</v>
      </c>
      <c r="N214" s="4" t="s">
        <v>498</v>
      </c>
      <c r="O214" s="3" t="s">
        <v>658</v>
      </c>
      <c r="P214" s="4" t="s">
        <v>498</v>
      </c>
      <c r="Q214" s="4" t="s">
        <v>500</v>
      </c>
      <c r="R214" s="4" t="s">
        <v>510</v>
      </c>
      <c r="S214" s="4" t="s">
        <v>511</v>
      </c>
      <c r="T214" s="12">
        <v>166</v>
      </c>
      <c r="U214" s="17" t="s">
        <v>517</v>
      </c>
      <c r="V214" s="3">
        <v>80</v>
      </c>
      <c r="W214" s="24">
        <v>499.9999999999999</v>
      </c>
      <c r="X214" s="26">
        <v>0</v>
      </c>
      <c r="Y214" s="26">
        <f t="shared" si="12"/>
        <v>0</v>
      </c>
      <c r="Z214" s="1"/>
      <c r="AA214" s="40" t="s">
        <v>1405</v>
      </c>
      <c r="AB214" s="4">
        <v>11.14</v>
      </c>
      <c r="AC214" s="136"/>
    </row>
    <row r="215" spans="1:29" ht="89.25">
      <c r="A215" s="3" t="s">
        <v>3065</v>
      </c>
      <c r="B215" s="4" t="s">
        <v>493</v>
      </c>
      <c r="C215" s="4" t="s">
        <v>494</v>
      </c>
      <c r="D215" s="15" t="s">
        <v>31</v>
      </c>
      <c r="E215" s="10" t="s">
        <v>654</v>
      </c>
      <c r="F215" s="10" t="s">
        <v>654</v>
      </c>
      <c r="G215" s="10" t="s">
        <v>660</v>
      </c>
      <c r="H215" s="10" t="s">
        <v>659</v>
      </c>
      <c r="I215" s="3"/>
      <c r="J215" s="3"/>
      <c r="K215" s="4" t="s">
        <v>506</v>
      </c>
      <c r="L215" s="3">
        <v>0</v>
      </c>
      <c r="M215" s="12" t="s">
        <v>2578</v>
      </c>
      <c r="N215" s="4" t="s">
        <v>498</v>
      </c>
      <c r="O215" s="3" t="s">
        <v>1532</v>
      </c>
      <c r="P215" s="4" t="s">
        <v>498</v>
      </c>
      <c r="Q215" s="4" t="s">
        <v>500</v>
      </c>
      <c r="R215" s="12" t="s">
        <v>515</v>
      </c>
      <c r="S215" s="4" t="s">
        <v>511</v>
      </c>
      <c r="T215" s="12">
        <v>166</v>
      </c>
      <c r="U215" s="17" t="s">
        <v>517</v>
      </c>
      <c r="V215" s="3">
        <v>80</v>
      </c>
      <c r="W215" s="24">
        <v>499.9999999999999</v>
      </c>
      <c r="X215" s="26">
        <f>V215*W215</f>
        <v>39999.99999999999</v>
      </c>
      <c r="Y215" s="26">
        <f t="shared" si="12"/>
        <v>44799.99999999999</v>
      </c>
      <c r="Z215" s="1"/>
      <c r="AA215" s="40" t="s">
        <v>1405</v>
      </c>
      <c r="AB215" s="30"/>
      <c r="AC215" s="136"/>
    </row>
    <row r="216" spans="1:29" ht="98.25" customHeight="1">
      <c r="A216" s="3" t="s">
        <v>2364</v>
      </c>
      <c r="B216" s="4" t="s">
        <v>493</v>
      </c>
      <c r="C216" s="4" t="s">
        <v>494</v>
      </c>
      <c r="D216" s="18" t="s">
        <v>751</v>
      </c>
      <c r="E216" s="10" t="s">
        <v>271</v>
      </c>
      <c r="F216" s="10" t="s">
        <v>270</v>
      </c>
      <c r="G216" s="10" t="s">
        <v>273</v>
      </c>
      <c r="H216" s="10" t="s">
        <v>272</v>
      </c>
      <c r="I216" s="3" t="s">
        <v>274</v>
      </c>
      <c r="J216" s="3"/>
      <c r="K216" s="4" t="s">
        <v>506</v>
      </c>
      <c r="L216" s="3">
        <v>0</v>
      </c>
      <c r="M216" s="12" t="s">
        <v>2578</v>
      </c>
      <c r="N216" s="4" t="s">
        <v>498</v>
      </c>
      <c r="O216" s="3" t="s">
        <v>561</v>
      </c>
      <c r="P216" s="4" t="s">
        <v>498</v>
      </c>
      <c r="Q216" s="4" t="s">
        <v>500</v>
      </c>
      <c r="R216" s="4" t="s">
        <v>518</v>
      </c>
      <c r="S216" s="4" t="s">
        <v>511</v>
      </c>
      <c r="T216" s="12">
        <v>168</v>
      </c>
      <c r="U216" s="18" t="s">
        <v>263</v>
      </c>
      <c r="V216" s="3">
        <v>5600</v>
      </c>
      <c r="W216" s="24">
        <v>11</v>
      </c>
      <c r="X216" s="26">
        <f t="shared" si="11"/>
        <v>61600</v>
      </c>
      <c r="Y216" s="26">
        <f t="shared" si="12"/>
        <v>68992</v>
      </c>
      <c r="Z216" s="1"/>
      <c r="AA216" s="40" t="s">
        <v>1405</v>
      </c>
      <c r="AB216" s="30"/>
      <c r="AC216" s="136"/>
    </row>
    <row r="217" spans="1:29" ht="98.25" customHeight="1">
      <c r="A217" s="3" t="s">
        <v>2365</v>
      </c>
      <c r="B217" s="4" t="s">
        <v>1328</v>
      </c>
      <c r="C217" s="4" t="s">
        <v>494</v>
      </c>
      <c r="D217" s="18" t="s">
        <v>1347</v>
      </c>
      <c r="E217" s="10" t="s">
        <v>1348</v>
      </c>
      <c r="F217" s="10" t="s">
        <v>520</v>
      </c>
      <c r="G217" s="10" t="s">
        <v>1350</v>
      </c>
      <c r="H217" s="10" t="s">
        <v>1349</v>
      </c>
      <c r="I217" s="3"/>
      <c r="J217" s="3"/>
      <c r="K217" s="4" t="s">
        <v>506</v>
      </c>
      <c r="L217" s="3">
        <v>0</v>
      </c>
      <c r="M217" s="12" t="s">
        <v>2578</v>
      </c>
      <c r="N217" s="4" t="s">
        <v>498</v>
      </c>
      <c r="O217" s="3" t="s">
        <v>561</v>
      </c>
      <c r="P217" s="4" t="s">
        <v>498</v>
      </c>
      <c r="Q217" s="4" t="s">
        <v>500</v>
      </c>
      <c r="R217" s="4" t="s">
        <v>518</v>
      </c>
      <c r="S217" s="4" t="s">
        <v>511</v>
      </c>
      <c r="T217" s="12" t="s">
        <v>179</v>
      </c>
      <c r="U217" s="18" t="s">
        <v>508</v>
      </c>
      <c r="V217" s="3">
        <v>10</v>
      </c>
      <c r="W217" s="24">
        <v>714</v>
      </c>
      <c r="X217" s="26">
        <f t="shared" si="11"/>
        <v>7140</v>
      </c>
      <c r="Y217" s="26">
        <f t="shared" si="12"/>
        <v>7996.800000000001</v>
      </c>
      <c r="Z217" s="1"/>
      <c r="AA217" s="40" t="s">
        <v>1405</v>
      </c>
      <c r="AB217" s="30"/>
      <c r="AC217" s="136"/>
    </row>
    <row r="218" spans="1:29" ht="255">
      <c r="A218" s="3" t="s">
        <v>2366</v>
      </c>
      <c r="B218" s="4" t="s">
        <v>493</v>
      </c>
      <c r="C218" s="4" t="s">
        <v>494</v>
      </c>
      <c r="D218" s="9" t="s">
        <v>277</v>
      </c>
      <c r="E218" s="10" t="s">
        <v>278</v>
      </c>
      <c r="F218" s="10" t="s">
        <v>278</v>
      </c>
      <c r="G218" s="10" t="s">
        <v>280</v>
      </c>
      <c r="H218" s="10" t="s">
        <v>279</v>
      </c>
      <c r="I218" s="3" t="s">
        <v>1351</v>
      </c>
      <c r="J218" s="3"/>
      <c r="K218" s="4" t="s">
        <v>506</v>
      </c>
      <c r="L218" s="3">
        <v>0</v>
      </c>
      <c r="M218" s="12" t="s">
        <v>2578</v>
      </c>
      <c r="N218" s="4" t="s">
        <v>498</v>
      </c>
      <c r="O218" s="3" t="s">
        <v>593</v>
      </c>
      <c r="P218" s="4" t="s">
        <v>498</v>
      </c>
      <c r="Q218" s="4" t="s">
        <v>500</v>
      </c>
      <c r="R218" s="4" t="s">
        <v>518</v>
      </c>
      <c r="S218" s="4" t="s">
        <v>511</v>
      </c>
      <c r="T218" s="12">
        <v>796</v>
      </c>
      <c r="U218" s="4" t="s">
        <v>508</v>
      </c>
      <c r="V218" s="3">
        <v>5</v>
      </c>
      <c r="W218" s="24">
        <v>17000</v>
      </c>
      <c r="X218" s="26">
        <f t="shared" si="11"/>
        <v>85000</v>
      </c>
      <c r="Y218" s="26">
        <f t="shared" si="12"/>
        <v>95200.00000000001</v>
      </c>
      <c r="Z218" s="1"/>
      <c r="AA218" s="40" t="s">
        <v>1405</v>
      </c>
      <c r="AB218" s="30"/>
      <c r="AC218" s="136"/>
    </row>
    <row r="219" spans="1:29" ht="59.25" customHeight="1">
      <c r="A219" s="3" t="s">
        <v>2367</v>
      </c>
      <c r="B219" s="4" t="s">
        <v>493</v>
      </c>
      <c r="C219" s="4" t="s">
        <v>494</v>
      </c>
      <c r="D219" s="9" t="s">
        <v>296</v>
      </c>
      <c r="E219" s="9" t="s">
        <v>2194</v>
      </c>
      <c r="F219" s="9" t="s">
        <v>2193</v>
      </c>
      <c r="G219" s="9" t="s">
        <v>2196</v>
      </c>
      <c r="H219" s="9" t="s">
        <v>2195</v>
      </c>
      <c r="I219" s="10" t="s">
        <v>1352</v>
      </c>
      <c r="J219" s="10"/>
      <c r="K219" s="4" t="s">
        <v>506</v>
      </c>
      <c r="L219" s="3">
        <v>0</v>
      </c>
      <c r="M219" s="12" t="s">
        <v>2578</v>
      </c>
      <c r="N219" s="4" t="s">
        <v>498</v>
      </c>
      <c r="O219" s="3" t="s">
        <v>561</v>
      </c>
      <c r="P219" s="4" t="s">
        <v>498</v>
      </c>
      <c r="Q219" s="4" t="s">
        <v>500</v>
      </c>
      <c r="R219" s="4" t="s">
        <v>510</v>
      </c>
      <c r="S219" s="4" t="s">
        <v>511</v>
      </c>
      <c r="T219" s="12">
        <v>796</v>
      </c>
      <c r="U219" s="4" t="s">
        <v>508</v>
      </c>
      <c r="V219" s="3">
        <v>5</v>
      </c>
      <c r="W219" s="24">
        <v>87776.96428571428</v>
      </c>
      <c r="X219" s="26">
        <v>0</v>
      </c>
      <c r="Y219" s="26">
        <f t="shared" si="12"/>
        <v>0</v>
      </c>
      <c r="Z219" s="1"/>
      <c r="AA219" s="40" t="s">
        <v>1405</v>
      </c>
      <c r="AB219" s="4">
        <v>11</v>
      </c>
      <c r="AC219" s="136"/>
    </row>
    <row r="220" spans="1:29" ht="57.75" customHeight="1">
      <c r="A220" s="3" t="s">
        <v>2945</v>
      </c>
      <c r="B220" s="4" t="s">
        <v>493</v>
      </c>
      <c r="C220" s="4" t="s">
        <v>494</v>
      </c>
      <c r="D220" s="9" t="s">
        <v>296</v>
      </c>
      <c r="E220" s="9" t="s">
        <v>2194</v>
      </c>
      <c r="F220" s="9" t="s">
        <v>2193</v>
      </c>
      <c r="G220" s="9" t="s">
        <v>2196</v>
      </c>
      <c r="H220" s="9" t="s">
        <v>2195</v>
      </c>
      <c r="I220" s="10" t="s">
        <v>1352</v>
      </c>
      <c r="J220" s="10"/>
      <c r="K220" s="4" t="s">
        <v>506</v>
      </c>
      <c r="L220" s="3">
        <v>0</v>
      </c>
      <c r="M220" s="12" t="s">
        <v>2578</v>
      </c>
      <c r="N220" s="4" t="s">
        <v>498</v>
      </c>
      <c r="O220" s="3" t="s">
        <v>1419</v>
      </c>
      <c r="P220" s="4" t="s">
        <v>498</v>
      </c>
      <c r="Q220" s="4" t="s">
        <v>500</v>
      </c>
      <c r="R220" s="4" t="s">
        <v>510</v>
      </c>
      <c r="S220" s="4" t="s">
        <v>511</v>
      </c>
      <c r="T220" s="12">
        <v>796</v>
      </c>
      <c r="U220" s="4" t="s">
        <v>508</v>
      </c>
      <c r="V220" s="3">
        <v>5</v>
      </c>
      <c r="W220" s="24">
        <v>87776.96428571428</v>
      </c>
      <c r="X220" s="26">
        <f>V220*W220</f>
        <v>438884.82142857136</v>
      </c>
      <c r="Y220" s="26">
        <f t="shared" si="12"/>
        <v>491551</v>
      </c>
      <c r="Z220" s="1"/>
      <c r="AA220" s="40" t="s">
        <v>1405</v>
      </c>
      <c r="AB220" s="30"/>
      <c r="AC220" s="136"/>
    </row>
    <row r="221" spans="1:29" ht="97.5" customHeight="1">
      <c r="A221" s="3" t="s">
        <v>2368</v>
      </c>
      <c r="B221" s="4" t="s">
        <v>493</v>
      </c>
      <c r="C221" s="4" t="s">
        <v>494</v>
      </c>
      <c r="D221" s="9" t="s">
        <v>296</v>
      </c>
      <c r="E221" s="9" t="s">
        <v>2194</v>
      </c>
      <c r="F221" s="10" t="s">
        <v>2193</v>
      </c>
      <c r="G221" s="9" t="s">
        <v>2196</v>
      </c>
      <c r="H221" s="9" t="s">
        <v>2195</v>
      </c>
      <c r="I221" s="3"/>
      <c r="J221" s="3"/>
      <c r="K221" s="4" t="s">
        <v>506</v>
      </c>
      <c r="L221" s="3">
        <v>0</v>
      </c>
      <c r="M221" s="12" t="s">
        <v>2578</v>
      </c>
      <c r="N221" s="4" t="s">
        <v>498</v>
      </c>
      <c r="O221" s="3" t="s">
        <v>561</v>
      </c>
      <c r="P221" s="4" t="s">
        <v>498</v>
      </c>
      <c r="Q221" s="4" t="s">
        <v>500</v>
      </c>
      <c r="R221" s="4" t="s">
        <v>510</v>
      </c>
      <c r="S221" s="4" t="s">
        <v>511</v>
      </c>
      <c r="T221" s="123">
        <v>796</v>
      </c>
      <c r="U221" s="124" t="s">
        <v>508</v>
      </c>
      <c r="V221" s="125">
        <v>5</v>
      </c>
      <c r="W221" s="126">
        <v>90000</v>
      </c>
      <c r="X221" s="127">
        <f t="shared" si="11"/>
        <v>450000</v>
      </c>
      <c r="Y221" s="127">
        <f t="shared" si="12"/>
        <v>504000.00000000006</v>
      </c>
      <c r="Z221" s="122"/>
      <c r="AA221" s="40" t="s">
        <v>1405</v>
      </c>
      <c r="AB221" s="4"/>
      <c r="AC221" s="136"/>
    </row>
    <row r="222" spans="1:29" ht="204">
      <c r="A222" s="3" t="s">
        <v>2369</v>
      </c>
      <c r="B222" s="4" t="s">
        <v>493</v>
      </c>
      <c r="C222" s="4" t="s">
        <v>494</v>
      </c>
      <c r="D222" s="51" t="s">
        <v>298</v>
      </c>
      <c r="E222" s="10" t="s">
        <v>300</v>
      </c>
      <c r="F222" s="10" t="s">
        <v>299</v>
      </c>
      <c r="G222" s="10" t="s">
        <v>301</v>
      </c>
      <c r="H222" s="10" t="s">
        <v>297</v>
      </c>
      <c r="I222" s="3" t="s">
        <v>1353</v>
      </c>
      <c r="J222" s="3"/>
      <c r="K222" s="4" t="s">
        <v>506</v>
      </c>
      <c r="L222" s="4">
        <v>0</v>
      </c>
      <c r="M222" s="12" t="s">
        <v>2578</v>
      </c>
      <c r="N222" s="4" t="s">
        <v>498</v>
      </c>
      <c r="O222" s="4" t="s">
        <v>509</v>
      </c>
      <c r="P222" s="4" t="s">
        <v>498</v>
      </c>
      <c r="Q222" s="4" t="s">
        <v>500</v>
      </c>
      <c r="R222" s="4" t="s">
        <v>510</v>
      </c>
      <c r="S222" s="4" t="s">
        <v>511</v>
      </c>
      <c r="T222" s="12">
        <v>796</v>
      </c>
      <c r="U222" s="4" t="s">
        <v>508</v>
      </c>
      <c r="V222" s="3">
        <f>50-30</f>
        <v>20</v>
      </c>
      <c r="W222" s="24">
        <v>45455</v>
      </c>
      <c r="X222" s="26">
        <f t="shared" si="11"/>
        <v>909100</v>
      </c>
      <c r="Y222" s="26">
        <f t="shared" si="12"/>
        <v>1018192.0000000001</v>
      </c>
      <c r="Z222" s="4"/>
      <c r="AA222" s="40" t="s">
        <v>1405</v>
      </c>
      <c r="AB222" s="4"/>
      <c r="AC222" s="136"/>
    </row>
    <row r="223" spans="1:29" ht="204">
      <c r="A223" s="3" t="s">
        <v>2370</v>
      </c>
      <c r="B223" s="4" t="s">
        <v>493</v>
      </c>
      <c r="C223" s="4" t="s">
        <v>494</v>
      </c>
      <c r="D223" s="51" t="s">
        <v>298</v>
      </c>
      <c r="E223" s="10" t="s">
        <v>300</v>
      </c>
      <c r="F223" s="10" t="s">
        <v>299</v>
      </c>
      <c r="G223" s="10" t="s">
        <v>301</v>
      </c>
      <c r="H223" s="10" t="s">
        <v>297</v>
      </c>
      <c r="I223" s="3" t="s">
        <v>302</v>
      </c>
      <c r="J223" s="3"/>
      <c r="K223" s="4" t="s">
        <v>506</v>
      </c>
      <c r="L223" s="4">
        <v>0</v>
      </c>
      <c r="M223" s="12" t="s">
        <v>2578</v>
      </c>
      <c r="N223" s="4" t="s">
        <v>498</v>
      </c>
      <c r="O223" s="4" t="s">
        <v>509</v>
      </c>
      <c r="P223" s="4" t="s">
        <v>498</v>
      </c>
      <c r="Q223" s="4" t="s">
        <v>500</v>
      </c>
      <c r="R223" s="4" t="s">
        <v>518</v>
      </c>
      <c r="S223" s="4" t="s">
        <v>511</v>
      </c>
      <c r="T223" s="12">
        <v>796</v>
      </c>
      <c r="U223" s="4" t="s">
        <v>508</v>
      </c>
      <c r="V223" s="3">
        <v>50</v>
      </c>
      <c r="W223" s="24">
        <v>9730.571428571428</v>
      </c>
      <c r="X223" s="26">
        <f t="shared" si="11"/>
        <v>486528.57142857136</v>
      </c>
      <c r="Y223" s="26">
        <f t="shared" si="12"/>
        <v>544912</v>
      </c>
      <c r="Z223" s="4"/>
      <c r="AA223" s="40" t="s">
        <v>1405</v>
      </c>
      <c r="AB223" s="4"/>
      <c r="AC223" s="136"/>
    </row>
    <row r="224" spans="1:29" ht="204">
      <c r="A224" s="3" t="s">
        <v>2371</v>
      </c>
      <c r="B224" s="4" t="s">
        <v>493</v>
      </c>
      <c r="C224" s="4" t="s">
        <v>494</v>
      </c>
      <c r="D224" s="51" t="s">
        <v>298</v>
      </c>
      <c r="E224" s="10" t="s">
        <v>300</v>
      </c>
      <c r="F224" s="10" t="s">
        <v>441</v>
      </c>
      <c r="G224" s="10" t="s">
        <v>301</v>
      </c>
      <c r="H224" s="10" t="s">
        <v>297</v>
      </c>
      <c r="I224" s="3" t="s">
        <v>442</v>
      </c>
      <c r="J224" s="3"/>
      <c r="K224" s="4" t="s">
        <v>506</v>
      </c>
      <c r="L224" s="4">
        <v>0</v>
      </c>
      <c r="M224" s="12" t="s">
        <v>2578</v>
      </c>
      <c r="N224" s="4" t="s">
        <v>498</v>
      </c>
      <c r="O224" s="4" t="s">
        <v>509</v>
      </c>
      <c r="P224" s="4" t="s">
        <v>498</v>
      </c>
      <c r="Q224" s="4" t="s">
        <v>500</v>
      </c>
      <c r="R224" s="4" t="s">
        <v>518</v>
      </c>
      <c r="S224" s="4" t="s">
        <v>511</v>
      </c>
      <c r="T224" s="12">
        <v>796</v>
      </c>
      <c r="U224" s="4" t="s">
        <v>508</v>
      </c>
      <c r="V224" s="3">
        <v>200</v>
      </c>
      <c r="W224" s="24">
        <v>20588</v>
      </c>
      <c r="X224" s="26">
        <f t="shared" si="11"/>
        <v>4117600</v>
      </c>
      <c r="Y224" s="26">
        <f t="shared" si="12"/>
        <v>4611712</v>
      </c>
      <c r="Z224" s="4"/>
      <c r="AA224" s="40" t="s">
        <v>1405</v>
      </c>
      <c r="AB224" s="4"/>
      <c r="AC224" s="136"/>
    </row>
    <row r="225" spans="1:29" ht="204">
      <c r="A225" s="3" t="s">
        <v>2372</v>
      </c>
      <c r="B225" s="4" t="s">
        <v>493</v>
      </c>
      <c r="C225" s="4" t="s">
        <v>494</v>
      </c>
      <c r="D225" s="13" t="s">
        <v>298</v>
      </c>
      <c r="E225" s="10" t="s">
        <v>300</v>
      </c>
      <c r="F225" s="10" t="s">
        <v>441</v>
      </c>
      <c r="G225" s="10" t="s">
        <v>301</v>
      </c>
      <c r="H225" s="10"/>
      <c r="I225" s="3" t="s">
        <v>443</v>
      </c>
      <c r="J225" s="3"/>
      <c r="K225" s="4" t="s">
        <v>506</v>
      </c>
      <c r="L225" s="4">
        <v>0</v>
      </c>
      <c r="M225" s="12" t="s">
        <v>2578</v>
      </c>
      <c r="N225" s="4" t="s">
        <v>498</v>
      </c>
      <c r="O225" s="4" t="s">
        <v>509</v>
      </c>
      <c r="P225" s="4" t="s">
        <v>498</v>
      </c>
      <c r="Q225" s="4" t="s">
        <v>500</v>
      </c>
      <c r="R225" s="4" t="s">
        <v>518</v>
      </c>
      <c r="S225" s="4" t="s">
        <v>511</v>
      </c>
      <c r="T225" s="12">
        <v>796</v>
      </c>
      <c r="U225" s="4" t="s">
        <v>508</v>
      </c>
      <c r="V225" s="3">
        <v>60</v>
      </c>
      <c r="W225" s="24">
        <v>61999.999999999985</v>
      </c>
      <c r="X225" s="26">
        <f t="shared" si="11"/>
        <v>3719999.999999999</v>
      </c>
      <c r="Y225" s="26">
        <f t="shared" si="12"/>
        <v>4166399.9999999995</v>
      </c>
      <c r="Z225" s="32"/>
      <c r="AA225" s="40" t="s">
        <v>1405</v>
      </c>
      <c r="AB225" s="4"/>
      <c r="AC225" s="136"/>
    </row>
    <row r="226" spans="1:29" ht="102">
      <c r="A226" s="3" t="s">
        <v>2373</v>
      </c>
      <c r="B226" s="4" t="s">
        <v>493</v>
      </c>
      <c r="C226" s="4" t="s">
        <v>494</v>
      </c>
      <c r="D226" s="15" t="s">
        <v>438</v>
      </c>
      <c r="E226" s="10" t="s">
        <v>439</v>
      </c>
      <c r="F226" s="10" t="s">
        <v>439</v>
      </c>
      <c r="G226" s="10" t="s">
        <v>437</v>
      </c>
      <c r="H226" s="10"/>
      <c r="I226" s="3" t="s">
        <v>440</v>
      </c>
      <c r="J226" s="3"/>
      <c r="K226" s="4" t="s">
        <v>506</v>
      </c>
      <c r="L226" s="3">
        <v>0</v>
      </c>
      <c r="M226" s="12" t="s">
        <v>2578</v>
      </c>
      <c r="N226" s="4" t="s">
        <v>498</v>
      </c>
      <c r="O226" s="3" t="s">
        <v>561</v>
      </c>
      <c r="P226" s="4" t="s">
        <v>498</v>
      </c>
      <c r="Q226" s="4" t="s">
        <v>500</v>
      </c>
      <c r="R226" s="4" t="s">
        <v>510</v>
      </c>
      <c r="S226" s="4" t="s">
        <v>511</v>
      </c>
      <c r="T226" s="12">
        <v>778</v>
      </c>
      <c r="U226" s="4" t="s">
        <v>536</v>
      </c>
      <c r="V226" s="3">
        <v>4</v>
      </c>
      <c r="W226" s="24">
        <v>3125</v>
      </c>
      <c r="X226" s="26">
        <f t="shared" si="11"/>
        <v>12500</v>
      </c>
      <c r="Y226" s="26">
        <f t="shared" si="12"/>
        <v>14000.000000000002</v>
      </c>
      <c r="Z226" s="4"/>
      <c r="AA226" s="40" t="s">
        <v>1405</v>
      </c>
      <c r="AB226" s="4"/>
      <c r="AC226" s="136"/>
    </row>
    <row r="227" spans="1:29" ht="102">
      <c r="A227" s="3" t="s">
        <v>2374</v>
      </c>
      <c r="B227" s="4" t="s">
        <v>493</v>
      </c>
      <c r="C227" s="4" t="s">
        <v>494</v>
      </c>
      <c r="D227" s="15" t="s">
        <v>180</v>
      </c>
      <c r="E227" s="10" t="s">
        <v>182</v>
      </c>
      <c r="F227" s="10" t="s">
        <v>181</v>
      </c>
      <c r="G227" s="10" t="s">
        <v>183</v>
      </c>
      <c r="H227" s="10" t="s">
        <v>1354</v>
      </c>
      <c r="I227" s="3" t="s">
        <v>184</v>
      </c>
      <c r="J227" s="3"/>
      <c r="K227" s="4" t="s">
        <v>506</v>
      </c>
      <c r="L227" s="3">
        <v>0</v>
      </c>
      <c r="M227" s="12" t="s">
        <v>2578</v>
      </c>
      <c r="N227" s="4" t="s">
        <v>498</v>
      </c>
      <c r="O227" s="3" t="s">
        <v>561</v>
      </c>
      <c r="P227" s="4" t="s">
        <v>498</v>
      </c>
      <c r="Q227" s="4" t="s">
        <v>500</v>
      </c>
      <c r="R227" s="4" t="s">
        <v>510</v>
      </c>
      <c r="S227" s="4" t="s">
        <v>511</v>
      </c>
      <c r="T227" s="15" t="s">
        <v>185</v>
      </c>
      <c r="U227" s="15" t="s">
        <v>641</v>
      </c>
      <c r="V227" s="3">
        <v>6</v>
      </c>
      <c r="W227" s="24">
        <v>7589.285714285714</v>
      </c>
      <c r="X227" s="26">
        <f t="shared" si="11"/>
        <v>45535.71428571428</v>
      </c>
      <c r="Y227" s="26">
        <f t="shared" si="12"/>
        <v>51000</v>
      </c>
      <c r="Z227" s="4"/>
      <c r="AA227" s="40" t="s">
        <v>1405</v>
      </c>
      <c r="AB227" s="4"/>
      <c r="AC227" s="136"/>
    </row>
    <row r="228" spans="1:29" ht="102">
      <c r="A228" s="3" t="s">
        <v>2375</v>
      </c>
      <c r="B228" s="4" t="s">
        <v>493</v>
      </c>
      <c r="C228" s="4" t="s">
        <v>494</v>
      </c>
      <c r="D228" s="15" t="s">
        <v>1355</v>
      </c>
      <c r="E228" s="15" t="s">
        <v>182</v>
      </c>
      <c r="F228" s="10" t="s">
        <v>181</v>
      </c>
      <c r="G228" s="15" t="s">
        <v>1356</v>
      </c>
      <c r="H228" s="10" t="s">
        <v>186</v>
      </c>
      <c r="I228" s="3" t="s">
        <v>1357</v>
      </c>
      <c r="J228" s="3"/>
      <c r="K228" s="4" t="s">
        <v>506</v>
      </c>
      <c r="L228" s="3">
        <v>0</v>
      </c>
      <c r="M228" s="12" t="s">
        <v>2578</v>
      </c>
      <c r="N228" s="4" t="s">
        <v>498</v>
      </c>
      <c r="O228" s="3" t="s">
        <v>561</v>
      </c>
      <c r="P228" s="4" t="s">
        <v>498</v>
      </c>
      <c r="Q228" s="4" t="s">
        <v>500</v>
      </c>
      <c r="R228" s="4" t="s">
        <v>510</v>
      </c>
      <c r="S228" s="4" t="s">
        <v>511</v>
      </c>
      <c r="T228" s="15" t="s">
        <v>185</v>
      </c>
      <c r="U228" s="15" t="s">
        <v>641</v>
      </c>
      <c r="V228" s="3">
        <v>1</v>
      </c>
      <c r="W228" s="24">
        <v>7767.857142857142</v>
      </c>
      <c r="X228" s="26">
        <f t="shared" si="11"/>
        <v>7767.857142857142</v>
      </c>
      <c r="Y228" s="26">
        <f t="shared" si="12"/>
        <v>8700</v>
      </c>
      <c r="Z228" s="4"/>
      <c r="AA228" s="40" t="s">
        <v>1405</v>
      </c>
      <c r="AB228" s="4"/>
      <c r="AC228" s="136"/>
    </row>
    <row r="229" spans="1:29" ht="75" customHeight="1">
      <c r="A229" s="3" t="s">
        <v>2376</v>
      </c>
      <c r="B229" s="4" t="s">
        <v>493</v>
      </c>
      <c r="C229" s="4" t="s">
        <v>494</v>
      </c>
      <c r="D229" s="15" t="s">
        <v>187</v>
      </c>
      <c r="E229" s="10" t="s">
        <v>182</v>
      </c>
      <c r="F229" s="10" t="s">
        <v>181</v>
      </c>
      <c r="G229" s="10" t="s">
        <v>189</v>
      </c>
      <c r="H229" s="10" t="s">
        <v>188</v>
      </c>
      <c r="I229" s="3"/>
      <c r="J229" s="3"/>
      <c r="K229" s="4" t="s">
        <v>506</v>
      </c>
      <c r="L229" s="3">
        <v>0</v>
      </c>
      <c r="M229" s="12" t="s">
        <v>2578</v>
      </c>
      <c r="N229" s="4" t="s">
        <v>498</v>
      </c>
      <c r="O229" s="3" t="s">
        <v>561</v>
      </c>
      <c r="P229" s="4" t="s">
        <v>498</v>
      </c>
      <c r="Q229" s="4" t="s">
        <v>500</v>
      </c>
      <c r="R229" s="4" t="s">
        <v>510</v>
      </c>
      <c r="S229" s="4" t="s">
        <v>511</v>
      </c>
      <c r="T229" s="15" t="s">
        <v>185</v>
      </c>
      <c r="U229" s="15" t="s">
        <v>641</v>
      </c>
      <c r="V229" s="3">
        <v>1</v>
      </c>
      <c r="W229" s="24">
        <v>5714.285714285714</v>
      </c>
      <c r="X229" s="26">
        <f t="shared" si="11"/>
        <v>5714.285714285714</v>
      </c>
      <c r="Y229" s="26">
        <f t="shared" si="12"/>
        <v>6400</v>
      </c>
      <c r="Z229" s="4"/>
      <c r="AA229" s="40" t="s">
        <v>1405</v>
      </c>
      <c r="AB229" s="4"/>
      <c r="AC229" s="136"/>
    </row>
    <row r="230" spans="1:29" s="147" customFormat="1" ht="102">
      <c r="A230" s="120" t="s">
        <v>2377</v>
      </c>
      <c r="B230" s="118" t="s">
        <v>493</v>
      </c>
      <c r="C230" s="118" t="s">
        <v>494</v>
      </c>
      <c r="D230" s="141" t="s">
        <v>190</v>
      </c>
      <c r="E230" s="142" t="s">
        <v>182</v>
      </c>
      <c r="F230" s="142" t="s">
        <v>181</v>
      </c>
      <c r="G230" s="142" t="s">
        <v>192</v>
      </c>
      <c r="H230" s="142" t="s">
        <v>191</v>
      </c>
      <c r="I230" s="120"/>
      <c r="J230" s="120"/>
      <c r="K230" s="118" t="s">
        <v>506</v>
      </c>
      <c r="L230" s="120">
        <v>0</v>
      </c>
      <c r="M230" s="143" t="s">
        <v>2578</v>
      </c>
      <c r="N230" s="118" t="s">
        <v>498</v>
      </c>
      <c r="O230" s="120" t="s">
        <v>561</v>
      </c>
      <c r="P230" s="118" t="s">
        <v>498</v>
      </c>
      <c r="Q230" s="118" t="s">
        <v>500</v>
      </c>
      <c r="R230" s="118" t="s">
        <v>510</v>
      </c>
      <c r="S230" s="118" t="s">
        <v>511</v>
      </c>
      <c r="T230" s="141" t="s">
        <v>185</v>
      </c>
      <c r="U230" s="141" t="s">
        <v>641</v>
      </c>
      <c r="V230" s="120">
        <v>1</v>
      </c>
      <c r="W230" s="112">
        <v>7589.285714285714</v>
      </c>
      <c r="X230" s="144">
        <f t="shared" si="11"/>
        <v>7589.285714285714</v>
      </c>
      <c r="Y230" s="144">
        <f t="shared" si="12"/>
        <v>8500</v>
      </c>
      <c r="Z230" s="118"/>
      <c r="AA230" s="145" t="s">
        <v>1405</v>
      </c>
      <c r="AB230" s="118"/>
      <c r="AC230" s="146"/>
    </row>
    <row r="231" spans="1:29" ht="102">
      <c r="A231" s="3" t="s">
        <v>2378</v>
      </c>
      <c r="B231" s="4" t="s">
        <v>493</v>
      </c>
      <c r="C231" s="4" t="s">
        <v>494</v>
      </c>
      <c r="D231" s="15" t="s">
        <v>193</v>
      </c>
      <c r="E231" s="10" t="s">
        <v>182</v>
      </c>
      <c r="F231" s="10" t="s">
        <v>181</v>
      </c>
      <c r="G231" s="10" t="s">
        <v>195</v>
      </c>
      <c r="H231" s="10" t="s">
        <v>194</v>
      </c>
      <c r="I231" s="3"/>
      <c r="J231" s="3"/>
      <c r="K231" s="4" t="s">
        <v>506</v>
      </c>
      <c r="L231" s="3">
        <v>0</v>
      </c>
      <c r="M231" s="12" t="s">
        <v>2578</v>
      </c>
      <c r="N231" s="4" t="s">
        <v>498</v>
      </c>
      <c r="O231" s="3" t="s">
        <v>561</v>
      </c>
      <c r="P231" s="4" t="s">
        <v>498</v>
      </c>
      <c r="Q231" s="4" t="s">
        <v>500</v>
      </c>
      <c r="R231" s="4" t="s">
        <v>510</v>
      </c>
      <c r="S231" s="4" t="s">
        <v>511</v>
      </c>
      <c r="T231" s="15" t="s">
        <v>185</v>
      </c>
      <c r="U231" s="15" t="s">
        <v>641</v>
      </c>
      <c r="V231" s="3">
        <v>1</v>
      </c>
      <c r="W231" s="24">
        <v>7589.285714285714</v>
      </c>
      <c r="X231" s="26">
        <f t="shared" si="11"/>
        <v>7589.285714285714</v>
      </c>
      <c r="Y231" s="26">
        <f t="shared" si="12"/>
        <v>8500</v>
      </c>
      <c r="Z231" s="4" t="s">
        <v>1176</v>
      </c>
      <c r="AA231" s="40" t="s">
        <v>1405</v>
      </c>
      <c r="AB231" s="4"/>
      <c r="AC231" s="136"/>
    </row>
    <row r="232" spans="1:29" ht="102">
      <c r="A232" s="3" t="s">
        <v>2379</v>
      </c>
      <c r="B232" s="4" t="s">
        <v>493</v>
      </c>
      <c r="C232" s="4" t="s">
        <v>494</v>
      </c>
      <c r="D232" s="15" t="s">
        <v>196</v>
      </c>
      <c r="E232" s="10" t="s">
        <v>182</v>
      </c>
      <c r="F232" s="10" t="s">
        <v>181</v>
      </c>
      <c r="G232" s="10" t="s">
        <v>198</v>
      </c>
      <c r="H232" s="10" t="s">
        <v>197</v>
      </c>
      <c r="I232" s="3" t="s">
        <v>199</v>
      </c>
      <c r="J232" s="3"/>
      <c r="K232" s="4" t="s">
        <v>506</v>
      </c>
      <c r="L232" s="3">
        <v>0</v>
      </c>
      <c r="M232" s="12" t="s">
        <v>2578</v>
      </c>
      <c r="N232" s="4" t="s">
        <v>498</v>
      </c>
      <c r="O232" s="3" t="s">
        <v>561</v>
      </c>
      <c r="P232" s="4" t="s">
        <v>498</v>
      </c>
      <c r="Q232" s="4" t="s">
        <v>500</v>
      </c>
      <c r="R232" s="4" t="s">
        <v>510</v>
      </c>
      <c r="S232" s="4" t="s">
        <v>511</v>
      </c>
      <c r="T232" s="15" t="s">
        <v>185</v>
      </c>
      <c r="U232" s="15" t="s">
        <v>641</v>
      </c>
      <c r="V232" s="3">
        <v>2</v>
      </c>
      <c r="W232" s="24">
        <v>7589.285714285714</v>
      </c>
      <c r="X232" s="26">
        <f t="shared" si="11"/>
        <v>15178.571428571428</v>
      </c>
      <c r="Y232" s="26">
        <f t="shared" si="12"/>
        <v>17000</v>
      </c>
      <c r="Z232" s="4"/>
      <c r="AA232" s="40" t="s">
        <v>1405</v>
      </c>
      <c r="AB232" s="4"/>
      <c r="AC232" s="136"/>
    </row>
    <row r="233" spans="1:29" ht="81.75" customHeight="1">
      <c r="A233" s="3" t="s">
        <v>2380</v>
      </c>
      <c r="B233" s="4" t="s">
        <v>493</v>
      </c>
      <c r="C233" s="4" t="s">
        <v>494</v>
      </c>
      <c r="D233" s="15" t="s">
        <v>200</v>
      </c>
      <c r="E233" s="10" t="s">
        <v>182</v>
      </c>
      <c r="F233" s="10" t="s">
        <v>181</v>
      </c>
      <c r="G233" s="10" t="s">
        <v>202</v>
      </c>
      <c r="H233" s="10" t="s">
        <v>201</v>
      </c>
      <c r="I233" s="3" t="s">
        <v>203</v>
      </c>
      <c r="J233" s="3"/>
      <c r="K233" s="4" t="s">
        <v>506</v>
      </c>
      <c r="L233" s="3">
        <v>0</v>
      </c>
      <c r="M233" s="12" t="s">
        <v>2578</v>
      </c>
      <c r="N233" s="4" t="s">
        <v>498</v>
      </c>
      <c r="O233" s="3" t="s">
        <v>561</v>
      </c>
      <c r="P233" s="4" t="s">
        <v>498</v>
      </c>
      <c r="Q233" s="4" t="s">
        <v>500</v>
      </c>
      <c r="R233" s="4" t="s">
        <v>510</v>
      </c>
      <c r="S233" s="4" t="s">
        <v>511</v>
      </c>
      <c r="T233" s="15" t="s">
        <v>185</v>
      </c>
      <c r="U233" s="15" t="s">
        <v>641</v>
      </c>
      <c r="V233" s="3">
        <v>2</v>
      </c>
      <c r="W233" s="24">
        <v>4821.428571428571</v>
      </c>
      <c r="X233" s="26">
        <f t="shared" si="11"/>
        <v>9642.857142857141</v>
      </c>
      <c r="Y233" s="26">
        <f t="shared" si="12"/>
        <v>10800</v>
      </c>
      <c r="Z233" s="4"/>
      <c r="AA233" s="40" t="s">
        <v>1405</v>
      </c>
      <c r="AB233" s="4"/>
      <c r="AC233" s="136"/>
    </row>
    <row r="234" spans="1:29" ht="78" customHeight="1">
      <c r="A234" s="3" t="s">
        <v>2381</v>
      </c>
      <c r="B234" s="4" t="s">
        <v>493</v>
      </c>
      <c r="C234" s="4" t="s">
        <v>494</v>
      </c>
      <c r="D234" s="4" t="s">
        <v>204</v>
      </c>
      <c r="E234" s="10" t="s">
        <v>206</v>
      </c>
      <c r="F234" s="10" t="s">
        <v>205</v>
      </c>
      <c r="G234" s="10" t="s">
        <v>207</v>
      </c>
      <c r="H234" s="3" t="s">
        <v>1358</v>
      </c>
      <c r="I234" s="3" t="s">
        <v>1359</v>
      </c>
      <c r="J234" s="3"/>
      <c r="K234" s="4" t="s">
        <v>506</v>
      </c>
      <c r="L234" s="3">
        <v>0</v>
      </c>
      <c r="M234" s="12" t="s">
        <v>2578</v>
      </c>
      <c r="N234" s="4" t="s">
        <v>498</v>
      </c>
      <c r="O234" s="3" t="s">
        <v>658</v>
      </c>
      <c r="P234" s="4" t="s">
        <v>498</v>
      </c>
      <c r="Q234" s="4" t="s">
        <v>500</v>
      </c>
      <c r="R234" s="4" t="s">
        <v>518</v>
      </c>
      <c r="S234" s="4" t="s">
        <v>511</v>
      </c>
      <c r="T234" s="12" t="s">
        <v>179</v>
      </c>
      <c r="U234" s="4" t="s">
        <v>508</v>
      </c>
      <c r="V234" s="3">
        <v>52</v>
      </c>
      <c r="W234" s="24">
        <v>3000</v>
      </c>
      <c r="X234" s="26">
        <f t="shared" si="11"/>
        <v>156000</v>
      </c>
      <c r="Y234" s="26">
        <f t="shared" si="12"/>
        <v>174720.00000000003</v>
      </c>
      <c r="Z234" s="4"/>
      <c r="AA234" s="40" t="s">
        <v>1405</v>
      </c>
      <c r="AB234" s="4"/>
      <c r="AC234" s="136"/>
    </row>
    <row r="235" spans="1:29" ht="280.5">
      <c r="A235" s="3" t="s">
        <v>2382</v>
      </c>
      <c r="B235" s="4" t="s">
        <v>1328</v>
      </c>
      <c r="C235" s="4" t="s">
        <v>1360</v>
      </c>
      <c r="D235" s="4" t="s">
        <v>699</v>
      </c>
      <c r="E235" s="10" t="s">
        <v>700</v>
      </c>
      <c r="F235" s="10" t="s">
        <v>700</v>
      </c>
      <c r="G235" s="10" t="s">
        <v>703</v>
      </c>
      <c r="H235" s="3" t="s">
        <v>701</v>
      </c>
      <c r="I235" s="3" t="s">
        <v>702</v>
      </c>
      <c r="J235" s="3"/>
      <c r="K235" s="4" t="s">
        <v>506</v>
      </c>
      <c r="L235" s="3">
        <v>0</v>
      </c>
      <c r="M235" s="12" t="s">
        <v>2578</v>
      </c>
      <c r="N235" s="4" t="s">
        <v>498</v>
      </c>
      <c r="O235" s="3" t="s">
        <v>509</v>
      </c>
      <c r="P235" s="4" t="s">
        <v>498</v>
      </c>
      <c r="Q235" s="4" t="s">
        <v>500</v>
      </c>
      <c r="R235" s="4" t="s">
        <v>518</v>
      </c>
      <c r="S235" s="4" t="s">
        <v>511</v>
      </c>
      <c r="T235" s="12" t="s">
        <v>569</v>
      </c>
      <c r="U235" s="4" t="s">
        <v>517</v>
      </c>
      <c r="V235" s="3">
        <v>50</v>
      </c>
      <c r="W235" s="24">
        <v>270</v>
      </c>
      <c r="X235" s="26">
        <f t="shared" si="11"/>
        <v>13500</v>
      </c>
      <c r="Y235" s="26">
        <f t="shared" si="12"/>
        <v>15120.000000000002</v>
      </c>
      <c r="Z235" s="4"/>
      <c r="AA235" s="40" t="s">
        <v>1405</v>
      </c>
      <c r="AB235" s="4"/>
      <c r="AC235" s="136"/>
    </row>
    <row r="236" spans="1:29" ht="102">
      <c r="A236" s="3" t="s">
        <v>2383</v>
      </c>
      <c r="B236" s="3" t="s">
        <v>493</v>
      </c>
      <c r="C236" s="3" t="s">
        <v>494</v>
      </c>
      <c r="D236" s="9" t="s">
        <v>1361</v>
      </c>
      <c r="E236" s="9" t="s">
        <v>1362</v>
      </c>
      <c r="F236" s="9" t="s">
        <v>2197</v>
      </c>
      <c r="G236" s="9" t="s">
        <v>1363</v>
      </c>
      <c r="H236" s="9" t="s">
        <v>2198</v>
      </c>
      <c r="I236" s="3" t="s">
        <v>1364</v>
      </c>
      <c r="J236" s="3"/>
      <c r="K236" s="4" t="s">
        <v>506</v>
      </c>
      <c r="L236" s="3">
        <v>0</v>
      </c>
      <c r="M236" s="12" t="s">
        <v>2578</v>
      </c>
      <c r="N236" s="4" t="s">
        <v>498</v>
      </c>
      <c r="O236" s="3" t="s">
        <v>561</v>
      </c>
      <c r="P236" s="4" t="s">
        <v>498</v>
      </c>
      <c r="Q236" s="4" t="s">
        <v>500</v>
      </c>
      <c r="R236" s="4" t="s">
        <v>510</v>
      </c>
      <c r="S236" s="4" t="s">
        <v>511</v>
      </c>
      <c r="T236" s="12" t="s">
        <v>179</v>
      </c>
      <c r="U236" s="4" t="s">
        <v>508</v>
      </c>
      <c r="V236" s="3">
        <v>2</v>
      </c>
      <c r="W236" s="24">
        <v>306524</v>
      </c>
      <c r="X236" s="26">
        <f t="shared" si="11"/>
        <v>613048</v>
      </c>
      <c r="Y236" s="26">
        <f t="shared" si="12"/>
        <v>686613.76</v>
      </c>
      <c r="Z236" s="4"/>
      <c r="AA236" s="40" t="s">
        <v>1405</v>
      </c>
      <c r="AB236" s="4"/>
      <c r="AC236" s="136"/>
    </row>
    <row r="237" spans="1:29" ht="52.5" customHeight="1">
      <c r="A237" s="3" t="s">
        <v>2384</v>
      </c>
      <c r="B237" s="3" t="s">
        <v>493</v>
      </c>
      <c r="C237" s="3" t="s">
        <v>494</v>
      </c>
      <c r="D237" s="9" t="s">
        <v>1361</v>
      </c>
      <c r="E237" s="9" t="s">
        <v>1362</v>
      </c>
      <c r="F237" s="9" t="s">
        <v>2197</v>
      </c>
      <c r="G237" s="9" t="s">
        <v>1363</v>
      </c>
      <c r="H237" s="9" t="s">
        <v>2198</v>
      </c>
      <c r="I237" s="3" t="s">
        <v>1365</v>
      </c>
      <c r="J237" s="3"/>
      <c r="K237" s="4" t="s">
        <v>506</v>
      </c>
      <c r="L237" s="3">
        <v>0</v>
      </c>
      <c r="M237" s="12" t="s">
        <v>2578</v>
      </c>
      <c r="N237" s="4" t="s">
        <v>498</v>
      </c>
      <c r="O237" s="3" t="s">
        <v>561</v>
      </c>
      <c r="P237" s="4" t="s">
        <v>498</v>
      </c>
      <c r="Q237" s="4" t="s">
        <v>500</v>
      </c>
      <c r="R237" s="4" t="s">
        <v>510</v>
      </c>
      <c r="S237" s="4" t="s">
        <v>511</v>
      </c>
      <c r="T237" s="12" t="s">
        <v>179</v>
      </c>
      <c r="U237" s="4" t="s">
        <v>508</v>
      </c>
      <c r="V237" s="3">
        <v>2</v>
      </c>
      <c r="W237" s="24">
        <v>400000</v>
      </c>
      <c r="X237" s="26">
        <v>0</v>
      </c>
      <c r="Y237" s="26">
        <f t="shared" si="12"/>
        <v>0</v>
      </c>
      <c r="Z237" s="4"/>
      <c r="AA237" s="40" t="s">
        <v>1405</v>
      </c>
      <c r="AB237" s="4">
        <v>11</v>
      </c>
      <c r="AC237" s="136"/>
    </row>
    <row r="238" spans="1:29" ht="54.75" customHeight="1">
      <c r="A238" s="3" t="s">
        <v>2946</v>
      </c>
      <c r="B238" s="3" t="s">
        <v>493</v>
      </c>
      <c r="C238" s="3" t="s">
        <v>494</v>
      </c>
      <c r="D238" s="9" t="s">
        <v>1361</v>
      </c>
      <c r="E238" s="9" t="s">
        <v>1362</v>
      </c>
      <c r="F238" s="9" t="s">
        <v>2197</v>
      </c>
      <c r="G238" s="9" t="s">
        <v>1363</v>
      </c>
      <c r="H238" s="9" t="s">
        <v>2198</v>
      </c>
      <c r="I238" s="3" t="s">
        <v>1365</v>
      </c>
      <c r="J238" s="3"/>
      <c r="K238" s="4" t="s">
        <v>506</v>
      </c>
      <c r="L238" s="3">
        <v>0</v>
      </c>
      <c r="M238" s="12" t="s">
        <v>2578</v>
      </c>
      <c r="N238" s="4" t="s">
        <v>498</v>
      </c>
      <c r="O238" s="3" t="s">
        <v>1419</v>
      </c>
      <c r="P238" s="4" t="s">
        <v>498</v>
      </c>
      <c r="Q238" s="4" t="s">
        <v>500</v>
      </c>
      <c r="R238" s="4" t="s">
        <v>510</v>
      </c>
      <c r="S238" s="4" t="s">
        <v>511</v>
      </c>
      <c r="T238" s="12" t="s">
        <v>179</v>
      </c>
      <c r="U238" s="4" t="s">
        <v>508</v>
      </c>
      <c r="V238" s="3">
        <v>2</v>
      </c>
      <c r="W238" s="24">
        <v>0</v>
      </c>
      <c r="X238" s="26">
        <f>V238*W238</f>
        <v>0</v>
      </c>
      <c r="Y238" s="26">
        <f t="shared" si="12"/>
        <v>0</v>
      </c>
      <c r="Z238" s="4"/>
      <c r="AA238" s="40" t="s">
        <v>1405</v>
      </c>
      <c r="AB238" s="4" t="s">
        <v>3029</v>
      </c>
      <c r="AC238" s="136"/>
    </row>
    <row r="239" spans="1:29" s="147" customFormat="1" ht="54.75" customHeight="1">
      <c r="A239" s="120" t="s">
        <v>3000</v>
      </c>
      <c r="B239" s="120" t="s">
        <v>493</v>
      </c>
      <c r="C239" s="120" t="s">
        <v>494</v>
      </c>
      <c r="D239" s="117" t="s">
        <v>1361</v>
      </c>
      <c r="E239" s="117" t="s">
        <v>1362</v>
      </c>
      <c r="F239" s="117" t="s">
        <v>2197</v>
      </c>
      <c r="G239" s="117" t="s">
        <v>1363</v>
      </c>
      <c r="H239" s="117" t="s">
        <v>2198</v>
      </c>
      <c r="I239" s="120" t="s">
        <v>1365</v>
      </c>
      <c r="J239" s="120"/>
      <c r="K239" s="118" t="s">
        <v>506</v>
      </c>
      <c r="L239" s="120">
        <v>0</v>
      </c>
      <c r="M239" s="143" t="s">
        <v>2578</v>
      </c>
      <c r="N239" s="118" t="s">
        <v>498</v>
      </c>
      <c r="O239" s="3" t="s">
        <v>1532</v>
      </c>
      <c r="P239" s="118" t="s">
        <v>498</v>
      </c>
      <c r="Q239" s="118" t="s">
        <v>500</v>
      </c>
      <c r="R239" s="118" t="s">
        <v>510</v>
      </c>
      <c r="S239" s="118" t="s">
        <v>511</v>
      </c>
      <c r="T239" s="143" t="s">
        <v>179</v>
      </c>
      <c r="U239" s="118" t="s">
        <v>508</v>
      </c>
      <c r="V239" s="120">
        <v>2</v>
      </c>
      <c r="W239" s="112">
        <v>600000</v>
      </c>
      <c r="X239" s="144">
        <f>V239*W239</f>
        <v>1200000</v>
      </c>
      <c r="Y239" s="144">
        <f t="shared" si="12"/>
        <v>1344000.0000000002</v>
      </c>
      <c r="Z239" s="118"/>
      <c r="AA239" s="145" t="s">
        <v>1405</v>
      </c>
      <c r="AB239" s="118"/>
      <c r="AC239" s="146"/>
    </row>
    <row r="240" spans="1:29" ht="102">
      <c r="A240" s="3" t="s">
        <v>2385</v>
      </c>
      <c r="B240" s="3" t="s">
        <v>493</v>
      </c>
      <c r="C240" s="3" t="s">
        <v>494</v>
      </c>
      <c r="D240" s="9" t="s">
        <v>1361</v>
      </c>
      <c r="E240" s="9" t="s">
        <v>1362</v>
      </c>
      <c r="F240" s="9" t="s">
        <v>2197</v>
      </c>
      <c r="G240" s="9" t="s">
        <v>1363</v>
      </c>
      <c r="H240" s="9" t="s">
        <v>2198</v>
      </c>
      <c r="I240" s="3" t="s">
        <v>1366</v>
      </c>
      <c r="J240" s="3"/>
      <c r="K240" s="4" t="s">
        <v>506</v>
      </c>
      <c r="L240" s="3">
        <v>0</v>
      </c>
      <c r="M240" s="12" t="s">
        <v>2578</v>
      </c>
      <c r="N240" s="4" t="s">
        <v>498</v>
      </c>
      <c r="O240" s="4" t="s">
        <v>561</v>
      </c>
      <c r="P240" s="4" t="s">
        <v>498</v>
      </c>
      <c r="Q240" s="4" t="s">
        <v>500</v>
      </c>
      <c r="R240" s="4" t="s">
        <v>510</v>
      </c>
      <c r="S240" s="4" t="s">
        <v>511</v>
      </c>
      <c r="T240" s="12" t="s">
        <v>179</v>
      </c>
      <c r="U240" s="4" t="s">
        <v>508</v>
      </c>
      <c r="V240" s="3">
        <v>2</v>
      </c>
      <c r="W240" s="24">
        <v>1696428</v>
      </c>
      <c r="X240" s="26">
        <f t="shared" si="11"/>
        <v>3392856</v>
      </c>
      <c r="Y240" s="26">
        <f t="shared" si="12"/>
        <v>3799998.72</v>
      </c>
      <c r="Z240" s="4"/>
      <c r="AA240" s="40" t="s">
        <v>1405</v>
      </c>
      <c r="AB240" s="4"/>
      <c r="AC240" s="136"/>
    </row>
    <row r="241" spans="1:29" ht="59.25" customHeight="1">
      <c r="A241" s="3" t="s">
        <v>2386</v>
      </c>
      <c r="B241" s="3" t="s">
        <v>493</v>
      </c>
      <c r="C241" s="3" t="s">
        <v>494</v>
      </c>
      <c r="D241" s="9" t="s">
        <v>1361</v>
      </c>
      <c r="E241" s="9" t="s">
        <v>1362</v>
      </c>
      <c r="F241" s="9" t="s">
        <v>2197</v>
      </c>
      <c r="G241" s="9" t="s">
        <v>1363</v>
      </c>
      <c r="H241" s="9" t="s">
        <v>2198</v>
      </c>
      <c r="I241" s="3" t="s">
        <v>809</v>
      </c>
      <c r="J241" s="3"/>
      <c r="K241" s="4" t="s">
        <v>506</v>
      </c>
      <c r="L241" s="4">
        <v>0</v>
      </c>
      <c r="M241" s="12" t="s">
        <v>2578</v>
      </c>
      <c r="N241" s="4" t="s">
        <v>498</v>
      </c>
      <c r="O241" s="4" t="s">
        <v>561</v>
      </c>
      <c r="P241" s="4" t="s">
        <v>498</v>
      </c>
      <c r="Q241" s="4" t="s">
        <v>500</v>
      </c>
      <c r="R241" s="4" t="s">
        <v>510</v>
      </c>
      <c r="S241" s="4" t="s">
        <v>511</v>
      </c>
      <c r="T241" s="3">
        <v>796</v>
      </c>
      <c r="U241" s="4" t="s">
        <v>508</v>
      </c>
      <c r="V241" s="3">
        <v>2</v>
      </c>
      <c r="W241" s="24">
        <v>400000</v>
      </c>
      <c r="X241" s="26">
        <v>0</v>
      </c>
      <c r="Y241" s="26">
        <f t="shared" si="12"/>
        <v>0</v>
      </c>
      <c r="Z241" s="4"/>
      <c r="AA241" s="40" t="s">
        <v>1405</v>
      </c>
      <c r="AB241" s="4">
        <v>11</v>
      </c>
      <c r="AC241" s="136"/>
    </row>
    <row r="242" spans="1:29" ht="59.25" customHeight="1">
      <c r="A242" s="3" t="s">
        <v>2947</v>
      </c>
      <c r="B242" s="3" t="s">
        <v>493</v>
      </c>
      <c r="C242" s="3" t="s">
        <v>494</v>
      </c>
      <c r="D242" s="9" t="s">
        <v>1361</v>
      </c>
      <c r="E242" s="9" t="s">
        <v>1362</v>
      </c>
      <c r="F242" s="9" t="s">
        <v>2197</v>
      </c>
      <c r="G242" s="9" t="s">
        <v>1363</v>
      </c>
      <c r="H242" s="9" t="s">
        <v>2198</v>
      </c>
      <c r="I242" s="3" t="s">
        <v>809</v>
      </c>
      <c r="J242" s="3"/>
      <c r="K242" s="4" t="s">
        <v>506</v>
      </c>
      <c r="L242" s="4">
        <v>0</v>
      </c>
      <c r="M242" s="12" t="s">
        <v>2578</v>
      </c>
      <c r="N242" s="4" t="s">
        <v>498</v>
      </c>
      <c r="O242" s="3" t="s">
        <v>1419</v>
      </c>
      <c r="P242" s="4" t="s">
        <v>498</v>
      </c>
      <c r="Q242" s="4" t="s">
        <v>500</v>
      </c>
      <c r="R242" s="4" t="s">
        <v>510</v>
      </c>
      <c r="S242" s="4" t="s">
        <v>511</v>
      </c>
      <c r="T242" s="3">
        <v>796</v>
      </c>
      <c r="U242" s="4" t="s">
        <v>508</v>
      </c>
      <c r="V242" s="3">
        <v>2</v>
      </c>
      <c r="W242" s="24">
        <v>0</v>
      </c>
      <c r="X242" s="26">
        <f>V242*W242</f>
        <v>0</v>
      </c>
      <c r="Y242" s="26">
        <f t="shared" si="12"/>
        <v>0</v>
      </c>
      <c r="Z242" s="4"/>
      <c r="AA242" s="40" t="s">
        <v>1405</v>
      </c>
      <c r="AB242" s="4" t="s">
        <v>3076</v>
      </c>
      <c r="AC242" s="136"/>
    </row>
    <row r="243" spans="1:29" ht="59.25" customHeight="1">
      <c r="A243" s="3" t="s">
        <v>3001</v>
      </c>
      <c r="B243" s="3" t="s">
        <v>493</v>
      </c>
      <c r="C243" s="3" t="s">
        <v>494</v>
      </c>
      <c r="D243" s="9" t="s">
        <v>1361</v>
      </c>
      <c r="E243" s="9" t="s">
        <v>1362</v>
      </c>
      <c r="F243" s="9" t="s">
        <v>2197</v>
      </c>
      <c r="G243" s="9" t="s">
        <v>1363</v>
      </c>
      <c r="H243" s="9" t="s">
        <v>2198</v>
      </c>
      <c r="I243" s="3" t="s">
        <v>3075</v>
      </c>
      <c r="J243" s="3"/>
      <c r="K243" s="4" t="s">
        <v>506</v>
      </c>
      <c r="L243" s="4">
        <v>0</v>
      </c>
      <c r="M243" s="12" t="s">
        <v>2578</v>
      </c>
      <c r="N243" s="4" t="s">
        <v>498</v>
      </c>
      <c r="O243" s="3" t="s">
        <v>1532</v>
      </c>
      <c r="P243" s="4" t="s">
        <v>498</v>
      </c>
      <c r="Q243" s="4" t="s">
        <v>500</v>
      </c>
      <c r="R243" s="4" t="s">
        <v>510</v>
      </c>
      <c r="S243" s="4" t="s">
        <v>511</v>
      </c>
      <c r="T243" s="3">
        <v>796</v>
      </c>
      <c r="U243" s="4" t="s">
        <v>508</v>
      </c>
      <c r="V243" s="3">
        <v>2</v>
      </c>
      <c r="W243" s="112">
        <v>600000</v>
      </c>
      <c r="X243" s="26">
        <f>V243*W243</f>
        <v>1200000</v>
      </c>
      <c r="Y243" s="26">
        <f t="shared" si="12"/>
        <v>1344000.0000000002</v>
      </c>
      <c r="Z243" s="4"/>
      <c r="AA243" s="40" t="s">
        <v>1405</v>
      </c>
      <c r="AB243" s="4"/>
      <c r="AC243" s="136"/>
    </row>
    <row r="244" spans="1:29" ht="102">
      <c r="A244" s="3" t="s">
        <v>2387</v>
      </c>
      <c r="B244" s="3" t="s">
        <v>493</v>
      </c>
      <c r="C244" s="3" t="s">
        <v>494</v>
      </c>
      <c r="D244" s="4" t="s">
        <v>227</v>
      </c>
      <c r="E244" s="10" t="s">
        <v>228</v>
      </c>
      <c r="F244" s="10" t="s">
        <v>2200</v>
      </c>
      <c r="G244" s="18" t="s">
        <v>229</v>
      </c>
      <c r="H244" s="18" t="s">
        <v>2199</v>
      </c>
      <c r="I244" s="10" t="s">
        <v>230</v>
      </c>
      <c r="J244" s="10"/>
      <c r="K244" s="4" t="s">
        <v>506</v>
      </c>
      <c r="L244" s="3">
        <v>0</v>
      </c>
      <c r="M244" s="12" t="s">
        <v>2578</v>
      </c>
      <c r="N244" s="4" t="s">
        <v>498</v>
      </c>
      <c r="O244" s="3" t="s">
        <v>561</v>
      </c>
      <c r="P244" s="4" t="s">
        <v>498</v>
      </c>
      <c r="Q244" s="4" t="s">
        <v>500</v>
      </c>
      <c r="R244" s="4" t="s">
        <v>510</v>
      </c>
      <c r="S244" s="4" t="s">
        <v>511</v>
      </c>
      <c r="T244" s="3">
        <v>616</v>
      </c>
      <c r="U244" s="3" t="s">
        <v>231</v>
      </c>
      <c r="V244" s="3">
        <v>1</v>
      </c>
      <c r="W244" s="26">
        <v>4000</v>
      </c>
      <c r="X244" s="26">
        <f t="shared" si="11"/>
        <v>4000</v>
      </c>
      <c r="Y244" s="26">
        <f t="shared" si="12"/>
        <v>4480</v>
      </c>
      <c r="Z244" s="4"/>
      <c r="AA244" s="40" t="s">
        <v>1405</v>
      </c>
      <c r="AB244" s="4"/>
      <c r="AC244" s="136"/>
    </row>
    <row r="245" spans="1:29" ht="102">
      <c r="A245" s="3" t="s">
        <v>2388</v>
      </c>
      <c r="B245" s="3" t="s">
        <v>493</v>
      </c>
      <c r="C245" s="3" t="s">
        <v>494</v>
      </c>
      <c r="D245" s="4" t="s">
        <v>232</v>
      </c>
      <c r="E245" s="4" t="s">
        <v>233</v>
      </c>
      <c r="F245" s="4" t="s">
        <v>2202</v>
      </c>
      <c r="G245" s="4" t="s">
        <v>234</v>
      </c>
      <c r="H245" s="4" t="s">
        <v>2201</v>
      </c>
      <c r="I245" s="4" t="s">
        <v>1367</v>
      </c>
      <c r="J245" s="4"/>
      <c r="K245" s="4" t="s">
        <v>506</v>
      </c>
      <c r="L245" s="3">
        <v>0</v>
      </c>
      <c r="M245" s="12" t="s">
        <v>2578</v>
      </c>
      <c r="N245" s="4" t="s">
        <v>498</v>
      </c>
      <c r="O245" s="3" t="s">
        <v>561</v>
      </c>
      <c r="P245" s="4" t="s">
        <v>498</v>
      </c>
      <c r="Q245" s="4" t="s">
        <v>500</v>
      </c>
      <c r="R245" s="4" t="s">
        <v>510</v>
      </c>
      <c r="S245" s="4" t="s">
        <v>511</v>
      </c>
      <c r="T245" s="3" t="s">
        <v>608</v>
      </c>
      <c r="U245" s="3" t="s">
        <v>609</v>
      </c>
      <c r="V245" s="3">
        <v>100</v>
      </c>
      <c r="W245" s="26">
        <v>27</v>
      </c>
      <c r="X245" s="26">
        <f t="shared" si="11"/>
        <v>2700</v>
      </c>
      <c r="Y245" s="26">
        <f t="shared" si="12"/>
        <v>3024.0000000000005</v>
      </c>
      <c r="Z245" s="4"/>
      <c r="AA245" s="40" t="s">
        <v>1405</v>
      </c>
      <c r="AB245" s="4"/>
      <c r="AC245" s="136"/>
    </row>
    <row r="246" spans="1:29" ht="171.75" customHeight="1">
      <c r="A246" s="3" t="s">
        <v>2389</v>
      </c>
      <c r="B246" s="3" t="s">
        <v>493</v>
      </c>
      <c r="C246" s="3" t="s">
        <v>494</v>
      </c>
      <c r="D246" s="4" t="s">
        <v>235</v>
      </c>
      <c r="E246" s="4" t="s">
        <v>236</v>
      </c>
      <c r="F246" s="4" t="s">
        <v>236</v>
      </c>
      <c r="G246" s="4" t="s">
        <v>237</v>
      </c>
      <c r="H246" s="4" t="s">
        <v>2203</v>
      </c>
      <c r="I246" s="4" t="s">
        <v>238</v>
      </c>
      <c r="J246" s="4"/>
      <c r="K246" s="4" t="s">
        <v>506</v>
      </c>
      <c r="L246" s="4">
        <v>0</v>
      </c>
      <c r="M246" s="12" t="s">
        <v>2578</v>
      </c>
      <c r="N246" s="4" t="s">
        <v>498</v>
      </c>
      <c r="O246" s="3" t="s">
        <v>561</v>
      </c>
      <c r="P246" s="4" t="s">
        <v>498</v>
      </c>
      <c r="Q246" s="4" t="s">
        <v>500</v>
      </c>
      <c r="R246" s="4" t="s">
        <v>510</v>
      </c>
      <c r="S246" s="4" t="s">
        <v>511</v>
      </c>
      <c r="T246" s="4" t="s">
        <v>239</v>
      </c>
      <c r="U246" s="4" t="s">
        <v>240</v>
      </c>
      <c r="V246" s="3">
        <v>50</v>
      </c>
      <c r="W246" s="26">
        <v>1000</v>
      </c>
      <c r="X246" s="26">
        <f t="shared" si="11"/>
        <v>50000</v>
      </c>
      <c r="Y246" s="26">
        <f t="shared" si="12"/>
        <v>56000.00000000001</v>
      </c>
      <c r="Z246" s="4"/>
      <c r="AA246" s="40" t="s">
        <v>1405</v>
      </c>
      <c r="AB246" s="4"/>
      <c r="AC246" s="136"/>
    </row>
    <row r="247" spans="1:29" ht="204">
      <c r="A247" s="3" t="s">
        <v>2390</v>
      </c>
      <c r="B247" s="3" t="s">
        <v>493</v>
      </c>
      <c r="C247" s="3" t="s">
        <v>494</v>
      </c>
      <c r="D247" s="51" t="s">
        <v>298</v>
      </c>
      <c r="E247" s="51" t="s">
        <v>300</v>
      </c>
      <c r="F247" s="4" t="s">
        <v>2204</v>
      </c>
      <c r="G247" s="4" t="s">
        <v>301</v>
      </c>
      <c r="H247" s="4" t="s">
        <v>2205</v>
      </c>
      <c r="I247" s="4" t="s">
        <v>1368</v>
      </c>
      <c r="J247" s="4"/>
      <c r="K247" s="4" t="s">
        <v>506</v>
      </c>
      <c r="L247" s="4">
        <v>0</v>
      </c>
      <c r="M247" s="12" t="s">
        <v>2578</v>
      </c>
      <c r="N247" s="4" t="s">
        <v>498</v>
      </c>
      <c r="O247" s="3" t="s">
        <v>514</v>
      </c>
      <c r="P247" s="4" t="s">
        <v>498</v>
      </c>
      <c r="Q247" s="4" t="s">
        <v>500</v>
      </c>
      <c r="R247" s="4" t="s">
        <v>510</v>
      </c>
      <c r="S247" s="4" t="s">
        <v>511</v>
      </c>
      <c r="T247" s="4">
        <v>796</v>
      </c>
      <c r="U247" s="4" t="s">
        <v>512</v>
      </c>
      <c r="V247" s="3">
        <v>3</v>
      </c>
      <c r="W247" s="26">
        <v>100000</v>
      </c>
      <c r="X247" s="26">
        <f t="shared" si="11"/>
        <v>300000</v>
      </c>
      <c r="Y247" s="26">
        <f t="shared" si="12"/>
        <v>336000.00000000006</v>
      </c>
      <c r="Z247" s="4"/>
      <c r="AA247" s="40" t="s">
        <v>1405</v>
      </c>
      <c r="AB247" s="4"/>
      <c r="AC247" s="136"/>
    </row>
    <row r="248" spans="1:29" ht="102">
      <c r="A248" s="3" t="s">
        <v>2391</v>
      </c>
      <c r="B248" s="3" t="s">
        <v>493</v>
      </c>
      <c r="C248" s="3" t="s">
        <v>494</v>
      </c>
      <c r="D248" s="10" t="s">
        <v>570</v>
      </c>
      <c r="E248" s="10" t="s">
        <v>572</v>
      </c>
      <c r="F248" s="10" t="s">
        <v>571</v>
      </c>
      <c r="G248" s="10" t="s">
        <v>573</v>
      </c>
      <c r="H248" s="10" t="s">
        <v>1616</v>
      </c>
      <c r="I248" s="4" t="s">
        <v>1369</v>
      </c>
      <c r="J248" s="4"/>
      <c r="K248" s="4" t="s">
        <v>506</v>
      </c>
      <c r="L248" s="4">
        <v>0</v>
      </c>
      <c r="M248" s="12" t="s">
        <v>2578</v>
      </c>
      <c r="N248" s="4" t="s">
        <v>498</v>
      </c>
      <c r="O248" s="3" t="s">
        <v>658</v>
      </c>
      <c r="P248" s="4" t="s">
        <v>498</v>
      </c>
      <c r="Q248" s="4" t="s">
        <v>500</v>
      </c>
      <c r="R248" s="4" t="s">
        <v>518</v>
      </c>
      <c r="S248" s="4" t="s">
        <v>511</v>
      </c>
      <c r="T248" s="4">
        <v>796</v>
      </c>
      <c r="U248" s="4" t="s">
        <v>508</v>
      </c>
      <c r="V248" s="3">
        <v>5</v>
      </c>
      <c r="W248" s="26">
        <v>5000</v>
      </c>
      <c r="X248" s="26">
        <f t="shared" si="11"/>
        <v>25000</v>
      </c>
      <c r="Y248" s="26">
        <f t="shared" si="12"/>
        <v>28000.000000000004</v>
      </c>
      <c r="Z248" s="4"/>
      <c r="AA248" s="40" t="s">
        <v>1405</v>
      </c>
      <c r="AB248" s="4"/>
      <c r="AC248" s="136"/>
    </row>
    <row r="249" spans="1:29" ht="140.25" customHeight="1">
      <c r="A249" s="3" t="s">
        <v>2392</v>
      </c>
      <c r="B249" s="3" t="s">
        <v>493</v>
      </c>
      <c r="C249" s="3" t="s">
        <v>494</v>
      </c>
      <c r="D249" s="4" t="s">
        <v>244</v>
      </c>
      <c r="E249" s="4" t="s">
        <v>242</v>
      </c>
      <c r="F249" s="4" t="s">
        <v>1370</v>
      </c>
      <c r="G249" s="4" t="s">
        <v>245</v>
      </c>
      <c r="H249" s="4" t="s">
        <v>8</v>
      </c>
      <c r="I249" s="4" t="s">
        <v>1371</v>
      </c>
      <c r="J249" s="4"/>
      <c r="K249" s="4" t="s">
        <v>506</v>
      </c>
      <c r="L249" s="4">
        <v>0</v>
      </c>
      <c r="M249" s="12" t="s">
        <v>2578</v>
      </c>
      <c r="N249" s="4" t="s">
        <v>498</v>
      </c>
      <c r="O249" s="3" t="s">
        <v>507</v>
      </c>
      <c r="P249" s="4" t="s">
        <v>498</v>
      </c>
      <c r="Q249" s="4" t="s">
        <v>500</v>
      </c>
      <c r="R249" s="4" t="s">
        <v>510</v>
      </c>
      <c r="S249" s="4" t="s">
        <v>511</v>
      </c>
      <c r="T249" s="27" t="s">
        <v>608</v>
      </c>
      <c r="U249" s="3" t="s">
        <v>609</v>
      </c>
      <c r="V249" s="4">
        <v>20</v>
      </c>
      <c r="W249" s="26">
        <v>25000</v>
      </c>
      <c r="X249" s="26">
        <f t="shared" si="11"/>
        <v>500000</v>
      </c>
      <c r="Y249" s="26">
        <f t="shared" si="12"/>
        <v>560000</v>
      </c>
      <c r="Z249" s="4"/>
      <c r="AA249" s="40" t="s">
        <v>1405</v>
      </c>
      <c r="AB249" s="4"/>
      <c r="AC249" s="136"/>
    </row>
    <row r="250" spans="1:29" ht="114" customHeight="1">
      <c r="A250" s="3" t="s">
        <v>2393</v>
      </c>
      <c r="B250" s="4" t="s">
        <v>493</v>
      </c>
      <c r="C250" s="4" t="s">
        <v>494</v>
      </c>
      <c r="D250" s="4" t="s">
        <v>241</v>
      </c>
      <c r="E250" s="4" t="s">
        <v>242</v>
      </c>
      <c r="F250" s="4" t="s">
        <v>1370</v>
      </c>
      <c r="G250" s="4" t="s">
        <v>243</v>
      </c>
      <c r="H250" s="4" t="s">
        <v>7</v>
      </c>
      <c r="I250" s="3" t="s">
        <v>2011</v>
      </c>
      <c r="J250" s="3"/>
      <c r="K250" s="4" t="s">
        <v>497</v>
      </c>
      <c r="L250" s="4">
        <v>0</v>
      </c>
      <c r="M250" s="12" t="s">
        <v>2578</v>
      </c>
      <c r="N250" s="4" t="s">
        <v>498</v>
      </c>
      <c r="O250" s="4" t="s">
        <v>499</v>
      </c>
      <c r="P250" s="4" t="s">
        <v>498</v>
      </c>
      <c r="Q250" s="4" t="s">
        <v>500</v>
      </c>
      <c r="R250" s="4" t="s">
        <v>2012</v>
      </c>
      <c r="S250" s="4" t="s">
        <v>511</v>
      </c>
      <c r="T250" s="27" t="s">
        <v>608</v>
      </c>
      <c r="U250" s="3" t="s">
        <v>609</v>
      </c>
      <c r="V250" s="11">
        <v>60</v>
      </c>
      <c r="W250" s="26">
        <v>30000</v>
      </c>
      <c r="X250" s="26">
        <f t="shared" si="11"/>
        <v>1800000</v>
      </c>
      <c r="Y250" s="26">
        <f t="shared" si="12"/>
        <v>2016000.0000000002</v>
      </c>
      <c r="Z250" s="4"/>
      <c r="AA250" s="40" t="s">
        <v>1405</v>
      </c>
      <c r="AB250" s="4"/>
      <c r="AC250" s="136"/>
    </row>
    <row r="251" spans="1:29" ht="151.5" customHeight="1">
      <c r="A251" s="3" t="s">
        <v>2394</v>
      </c>
      <c r="B251" s="3" t="s">
        <v>493</v>
      </c>
      <c r="C251" s="3" t="s">
        <v>494</v>
      </c>
      <c r="D251" s="4" t="s">
        <v>241</v>
      </c>
      <c r="E251" s="4" t="s">
        <v>242</v>
      </c>
      <c r="F251" s="4" t="s">
        <v>1370</v>
      </c>
      <c r="G251" s="4" t="s">
        <v>1373</v>
      </c>
      <c r="H251" s="4" t="s">
        <v>1372</v>
      </c>
      <c r="I251" s="10" t="s">
        <v>1374</v>
      </c>
      <c r="J251" s="10"/>
      <c r="K251" s="4" t="s">
        <v>506</v>
      </c>
      <c r="L251" s="4">
        <v>0</v>
      </c>
      <c r="M251" s="12" t="s">
        <v>2578</v>
      </c>
      <c r="N251" s="4" t="s">
        <v>498</v>
      </c>
      <c r="O251" s="4" t="s">
        <v>507</v>
      </c>
      <c r="P251" s="4" t="s">
        <v>498</v>
      </c>
      <c r="Q251" s="4" t="s">
        <v>500</v>
      </c>
      <c r="R251" s="4" t="s">
        <v>510</v>
      </c>
      <c r="S251" s="4" t="s">
        <v>511</v>
      </c>
      <c r="T251" s="12">
        <v>796</v>
      </c>
      <c r="U251" s="4" t="s">
        <v>508</v>
      </c>
      <c r="V251" s="11">
        <v>20</v>
      </c>
      <c r="W251" s="26">
        <v>20000</v>
      </c>
      <c r="X251" s="26">
        <f t="shared" si="11"/>
        <v>400000</v>
      </c>
      <c r="Y251" s="26">
        <f t="shared" si="12"/>
        <v>448000.00000000006</v>
      </c>
      <c r="Z251" s="4"/>
      <c r="AA251" s="40" t="s">
        <v>1405</v>
      </c>
      <c r="AB251" s="4"/>
      <c r="AC251" s="136"/>
    </row>
    <row r="252" spans="1:29" ht="102">
      <c r="A252" s="3" t="s">
        <v>2395</v>
      </c>
      <c r="B252" s="3" t="s">
        <v>493</v>
      </c>
      <c r="C252" s="3" t="s">
        <v>494</v>
      </c>
      <c r="D252" s="4" t="s">
        <v>1375</v>
      </c>
      <c r="E252" s="4" t="s">
        <v>1376</v>
      </c>
      <c r="F252" s="4" t="s">
        <v>1376</v>
      </c>
      <c r="G252" s="4" t="s">
        <v>1377</v>
      </c>
      <c r="H252" s="4" t="s">
        <v>2206</v>
      </c>
      <c r="I252" s="10"/>
      <c r="J252" s="10"/>
      <c r="K252" s="4" t="s">
        <v>506</v>
      </c>
      <c r="L252" s="4">
        <v>0</v>
      </c>
      <c r="M252" s="12" t="s">
        <v>2578</v>
      </c>
      <c r="N252" s="4" t="s">
        <v>498</v>
      </c>
      <c r="O252" s="3" t="s">
        <v>658</v>
      </c>
      <c r="P252" s="4" t="s">
        <v>498</v>
      </c>
      <c r="Q252" s="4" t="s">
        <v>500</v>
      </c>
      <c r="R252" s="4" t="s">
        <v>510</v>
      </c>
      <c r="S252" s="4" t="s">
        <v>511</v>
      </c>
      <c r="T252" s="12">
        <v>796</v>
      </c>
      <c r="U252" s="4" t="s">
        <v>508</v>
      </c>
      <c r="V252" s="4">
        <v>10</v>
      </c>
      <c r="W252" s="26">
        <v>2500</v>
      </c>
      <c r="X252" s="26">
        <v>0</v>
      </c>
      <c r="Y252" s="26">
        <f t="shared" si="12"/>
        <v>0</v>
      </c>
      <c r="Z252" s="4"/>
      <c r="AA252" s="40" t="s">
        <v>1405</v>
      </c>
      <c r="AB252" s="4">
        <v>11.14</v>
      </c>
      <c r="AC252" s="136"/>
    </row>
    <row r="253" spans="1:29" ht="102">
      <c r="A253" s="3" t="s">
        <v>3066</v>
      </c>
      <c r="B253" s="3" t="s">
        <v>493</v>
      </c>
      <c r="C253" s="3" t="s">
        <v>494</v>
      </c>
      <c r="D253" s="4" t="s">
        <v>1375</v>
      </c>
      <c r="E253" s="4" t="s">
        <v>1376</v>
      </c>
      <c r="F253" s="4" t="s">
        <v>1376</v>
      </c>
      <c r="G253" s="4" t="s">
        <v>1377</v>
      </c>
      <c r="H253" s="4" t="s">
        <v>2206</v>
      </c>
      <c r="I253" s="10"/>
      <c r="J253" s="10"/>
      <c r="K253" s="4" t="s">
        <v>506</v>
      </c>
      <c r="L253" s="4">
        <v>0</v>
      </c>
      <c r="M253" s="12" t="s">
        <v>2578</v>
      </c>
      <c r="N253" s="4" t="s">
        <v>498</v>
      </c>
      <c r="O253" s="3" t="s">
        <v>1532</v>
      </c>
      <c r="P253" s="4" t="s">
        <v>498</v>
      </c>
      <c r="Q253" s="4" t="s">
        <v>500</v>
      </c>
      <c r="R253" s="4" t="s">
        <v>518</v>
      </c>
      <c r="S253" s="4" t="s">
        <v>511</v>
      </c>
      <c r="T253" s="12">
        <v>796</v>
      </c>
      <c r="U253" s="4" t="s">
        <v>508</v>
      </c>
      <c r="V253" s="4">
        <v>10</v>
      </c>
      <c r="W253" s="26">
        <v>2500</v>
      </c>
      <c r="X253" s="26">
        <f>V253*W253</f>
        <v>25000</v>
      </c>
      <c r="Y253" s="26">
        <f t="shared" si="12"/>
        <v>28000.000000000004</v>
      </c>
      <c r="Z253" s="4"/>
      <c r="AA253" s="40" t="s">
        <v>1405</v>
      </c>
      <c r="AB253" s="4"/>
      <c r="AC253" s="136"/>
    </row>
    <row r="254" spans="1:29" ht="141.75" customHeight="1">
      <c r="A254" s="3" t="s">
        <v>2396</v>
      </c>
      <c r="B254" s="3" t="s">
        <v>493</v>
      </c>
      <c r="C254" s="3" t="s">
        <v>494</v>
      </c>
      <c r="D254" s="15" t="s">
        <v>733</v>
      </c>
      <c r="E254" s="15" t="s">
        <v>15</v>
      </c>
      <c r="F254" s="15" t="s">
        <v>15</v>
      </c>
      <c r="G254" s="15" t="s">
        <v>734</v>
      </c>
      <c r="H254" s="4" t="s">
        <v>735</v>
      </c>
      <c r="I254" s="10"/>
      <c r="J254" s="10"/>
      <c r="K254" s="4" t="s">
        <v>506</v>
      </c>
      <c r="L254" s="4">
        <v>0</v>
      </c>
      <c r="M254" s="12" t="s">
        <v>2578</v>
      </c>
      <c r="N254" s="4" t="s">
        <v>498</v>
      </c>
      <c r="O254" s="4" t="s">
        <v>658</v>
      </c>
      <c r="P254" s="4" t="s">
        <v>498</v>
      </c>
      <c r="Q254" s="4" t="s">
        <v>500</v>
      </c>
      <c r="R254" s="4" t="s">
        <v>510</v>
      </c>
      <c r="S254" s="4" t="s">
        <v>511</v>
      </c>
      <c r="T254" s="27">
        <v>112</v>
      </c>
      <c r="U254" s="4" t="s">
        <v>240</v>
      </c>
      <c r="V254" s="11">
        <v>400</v>
      </c>
      <c r="W254" s="26">
        <v>357</v>
      </c>
      <c r="X254" s="26">
        <v>0</v>
      </c>
      <c r="Y254" s="26">
        <f t="shared" si="12"/>
        <v>0</v>
      </c>
      <c r="Z254" s="4"/>
      <c r="AA254" s="40" t="s">
        <v>1405</v>
      </c>
      <c r="AB254" s="4">
        <v>11.14</v>
      </c>
      <c r="AC254" s="136"/>
    </row>
    <row r="255" spans="1:29" ht="141.75" customHeight="1">
      <c r="A255" s="3" t="s">
        <v>3067</v>
      </c>
      <c r="B255" s="3" t="s">
        <v>493</v>
      </c>
      <c r="C255" s="3" t="s">
        <v>494</v>
      </c>
      <c r="D255" s="15" t="s">
        <v>733</v>
      </c>
      <c r="E255" s="15" t="s">
        <v>15</v>
      </c>
      <c r="F255" s="15" t="s">
        <v>15</v>
      </c>
      <c r="G255" s="15" t="s">
        <v>734</v>
      </c>
      <c r="H255" s="4" t="s">
        <v>735</v>
      </c>
      <c r="I255" s="10"/>
      <c r="J255" s="10"/>
      <c r="K255" s="4" t="s">
        <v>506</v>
      </c>
      <c r="L255" s="4">
        <v>0</v>
      </c>
      <c r="M255" s="12" t="s">
        <v>2578</v>
      </c>
      <c r="N255" s="4" t="s">
        <v>498</v>
      </c>
      <c r="O255" s="3" t="s">
        <v>1532</v>
      </c>
      <c r="P255" s="4" t="s">
        <v>498</v>
      </c>
      <c r="Q255" s="4" t="s">
        <v>500</v>
      </c>
      <c r="R255" s="4" t="s">
        <v>518</v>
      </c>
      <c r="S255" s="4" t="s">
        <v>511</v>
      </c>
      <c r="T255" s="27">
        <v>112</v>
      </c>
      <c r="U255" s="4" t="s">
        <v>240</v>
      </c>
      <c r="V255" s="11">
        <v>400</v>
      </c>
      <c r="W255" s="26">
        <v>357</v>
      </c>
      <c r="X255" s="26">
        <f>V255*W255</f>
        <v>142800</v>
      </c>
      <c r="Y255" s="26">
        <f t="shared" si="12"/>
        <v>159936.00000000003</v>
      </c>
      <c r="Z255" s="4"/>
      <c r="AA255" s="40" t="s">
        <v>1405</v>
      </c>
      <c r="AB255" s="4"/>
      <c r="AC255" s="136"/>
    </row>
    <row r="256" spans="1:29" ht="131.25" customHeight="1">
      <c r="A256" s="3" t="s">
        <v>2397</v>
      </c>
      <c r="B256" s="3" t="s">
        <v>493</v>
      </c>
      <c r="C256" s="3" t="s">
        <v>494</v>
      </c>
      <c r="D256" s="3" t="s">
        <v>2207</v>
      </c>
      <c r="E256" s="3" t="s">
        <v>246</v>
      </c>
      <c r="F256" s="3" t="s">
        <v>246</v>
      </c>
      <c r="G256" s="3" t="s">
        <v>2209</v>
      </c>
      <c r="H256" s="91" t="s">
        <v>2208</v>
      </c>
      <c r="I256" s="3" t="s">
        <v>247</v>
      </c>
      <c r="J256" s="3"/>
      <c r="K256" s="4" t="s">
        <v>506</v>
      </c>
      <c r="L256" s="4">
        <v>0</v>
      </c>
      <c r="M256" s="12" t="s">
        <v>2578</v>
      </c>
      <c r="N256" s="4" t="s">
        <v>498</v>
      </c>
      <c r="O256" s="4" t="s">
        <v>509</v>
      </c>
      <c r="P256" s="4" t="s">
        <v>498</v>
      </c>
      <c r="Q256" s="4" t="s">
        <v>500</v>
      </c>
      <c r="R256" s="4" t="s">
        <v>510</v>
      </c>
      <c r="S256" s="4" t="s">
        <v>511</v>
      </c>
      <c r="T256" s="3">
        <v>796</v>
      </c>
      <c r="U256" s="4" t="s">
        <v>508</v>
      </c>
      <c r="V256" s="4">
        <v>10</v>
      </c>
      <c r="W256" s="26">
        <v>600</v>
      </c>
      <c r="X256" s="26">
        <f t="shared" si="11"/>
        <v>6000</v>
      </c>
      <c r="Y256" s="26">
        <f t="shared" si="12"/>
        <v>6720.000000000001</v>
      </c>
      <c r="Z256" s="4"/>
      <c r="AA256" s="40" t="s">
        <v>1405</v>
      </c>
      <c r="AB256" s="4"/>
      <c r="AC256" s="136"/>
    </row>
    <row r="257" spans="1:29" ht="99.75" customHeight="1">
      <c r="A257" s="3" t="s">
        <v>2398</v>
      </c>
      <c r="B257" s="91" t="s">
        <v>493</v>
      </c>
      <c r="C257" s="91" t="s">
        <v>494</v>
      </c>
      <c r="D257" s="3" t="s">
        <v>2207</v>
      </c>
      <c r="E257" s="91" t="s">
        <v>246</v>
      </c>
      <c r="F257" s="91" t="s">
        <v>56</v>
      </c>
      <c r="G257" s="91" t="s">
        <v>2209</v>
      </c>
      <c r="H257" s="91" t="s">
        <v>2208</v>
      </c>
      <c r="I257" s="91" t="s">
        <v>248</v>
      </c>
      <c r="J257" s="91"/>
      <c r="K257" s="40" t="s">
        <v>506</v>
      </c>
      <c r="L257" s="40">
        <v>0</v>
      </c>
      <c r="M257" s="12" t="s">
        <v>2578</v>
      </c>
      <c r="N257" s="40" t="s">
        <v>498</v>
      </c>
      <c r="O257" s="40" t="s">
        <v>509</v>
      </c>
      <c r="P257" s="40" t="s">
        <v>498</v>
      </c>
      <c r="Q257" s="40" t="s">
        <v>500</v>
      </c>
      <c r="R257" s="40" t="s">
        <v>510</v>
      </c>
      <c r="S257" s="40" t="s">
        <v>511</v>
      </c>
      <c r="T257" s="91">
        <v>796</v>
      </c>
      <c r="U257" s="40" t="s">
        <v>508</v>
      </c>
      <c r="V257" s="40">
        <v>10</v>
      </c>
      <c r="W257" s="161">
        <v>600</v>
      </c>
      <c r="X257" s="161">
        <f t="shared" si="11"/>
        <v>6000</v>
      </c>
      <c r="Y257" s="161">
        <f t="shared" si="12"/>
        <v>6720.000000000001</v>
      </c>
      <c r="Z257" s="40"/>
      <c r="AA257" s="40" t="s">
        <v>1405</v>
      </c>
      <c r="AB257" s="4"/>
      <c r="AC257" s="136"/>
    </row>
    <row r="258" spans="1:29" ht="96" customHeight="1">
      <c r="A258" s="3" t="s">
        <v>2399</v>
      </c>
      <c r="B258" s="4" t="s">
        <v>493</v>
      </c>
      <c r="C258" s="4" t="s">
        <v>494</v>
      </c>
      <c r="D258" s="84" t="s">
        <v>594</v>
      </c>
      <c r="E258" s="10" t="s">
        <v>596</v>
      </c>
      <c r="F258" s="10" t="s">
        <v>595</v>
      </c>
      <c r="G258" s="10" t="s">
        <v>597</v>
      </c>
      <c r="H258" s="10" t="s">
        <v>598</v>
      </c>
      <c r="I258" s="3" t="s">
        <v>599</v>
      </c>
      <c r="J258" s="3"/>
      <c r="K258" s="85" t="s">
        <v>600</v>
      </c>
      <c r="L258" s="3">
        <v>100</v>
      </c>
      <c r="M258" s="12" t="s">
        <v>2578</v>
      </c>
      <c r="N258" s="4" t="s">
        <v>498</v>
      </c>
      <c r="O258" s="3" t="s">
        <v>601</v>
      </c>
      <c r="P258" s="4" t="s">
        <v>498</v>
      </c>
      <c r="Q258" s="4" t="s">
        <v>500</v>
      </c>
      <c r="R258" s="13" t="s">
        <v>1880</v>
      </c>
      <c r="S258" s="4" t="s">
        <v>2658</v>
      </c>
      <c r="T258" s="86" t="s">
        <v>602</v>
      </c>
      <c r="U258" s="86" t="s">
        <v>603</v>
      </c>
      <c r="V258" s="87">
        <v>7000</v>
      </c>
      <c r="W258" s="88">
        <v>154575</v>
      </c>
      <c r="X258" s="52">
        <v>0</v>
      </c>
      <c r="Y258" s="52">
        <f>X258*1.12</f>
        <v>0</v>
      </c>
      <c r="Z258" s="4" t="s">
        <v>504</v>
      </c>
      <c r="AA258" s="40" t="s">
        <v>1405</v>
      </c>
      <c r="AB258" s="30">
        <v>7</v>
      </c>
      <c r="AC258" s="136"/>
    </row>
    <row r="259" spans="1:29" ht="96" customHeight="1">
      <c r="A259" s="3" t="s">
        <v>2871</v>
      </c>
      <c r="B259" s="4" t="s">
        <v>493</v>
      </c>
      <c r="C259" s="4" t="s">
        <v>494</v>
      </c>
      <c r="D259" s="84" t="s">
        <v>594</v>
      </c>
      <c r="E259" s="10" t="s">
        <v>596</v>
      </c>
      <c r="F259" s="10" t="s">
        <v>595</v>
      </c>
      <c r="G259" s="10" t="s">
        <v>597</v>
      </c>
      <c r="H259" s="10" t="s">
        <v>598</v>
      </c>
      <c r="I259" s="3" t="s">
        <v>599</v>
      </c>
      <c r="J259" s="3"/>
      <c r="K259" s="4" t="s">
        <v>2869</v>
      </c>
      <c r="L259" s="3">
        <v>100</v>
      </c>
      <c r="M259" s="12" t="s">
        <v>2578</v>
      </c>
      <c r="N259" s="4" t="s">
        <v>498</v>
      </c>
      <c r="O259" s="3" t="s">
        <v>601</v>
      </c>
      <c r="P259" s="4" t="s">
        <v>498</v>
      </c>
      <c r="Q259" s="4" t="s">
        <v>500</v>
      </c>
      <c r="R259" s="13" t="s">
        <v>1880</v>
      </c>
      <c r="S259" s="4" t="s">
        <v>2658</v>
      </c>
      <c r="T259" s="86" t="s">
        <v>602</v>
      </c>
      <c r="U259" s="86" t="s">
        <v>603</v>
      </c>
      <c r="V259" s="87">
        <v>7000</v>
      </c>
      <c r="W259" s="88">
        <v>154575</v>
      </c>
      <c r="X259" s="52">
        <v>0</v>
      </c>
      <c r="Y259" s="52">
        <f>X259*1.12</f>
        <v>0</v>
      </c>
      <c r="Z259" s="4" t="s">
        <v>504</v>
      </c>
      <c r="AA259" s="40" t="s">
        <v>1405</v>
      </c>
      <c r="AB259" s="4" t="s">
        <v>2936</v>
      </c>
      <c r="AC259" s="136"/>
    </row>
    <row r="260" spans="1:29" ht="96" customHeight="1">
      <c r="A260" s="3" t="s">
        <v>2934</v>
      </c>
      <c r="B260" s="4" t="s">
        <v>493</v>
      </c>
      <c r="C260" s="4" t="s">
        <v>494</v>
      </c>
      <c r="D260" s="84" t="s">
        <v>594</v>
      </c>
      <c r="E260" s="10" t="s">
        <v>596</v>
      </c>
      <c r="F260" s="10" t="s">
        <v>595</v>
      </c>
      <c r="G260" s="10" t="s">
        <v>597</v>
      </c>
      <c r="H260" s="10" t="s">
        <v>598</v>
      </c>
      <c r="I260" s="3" t="s">
        <v>599</v>
      </c>
      <c r="J260" s="3"/>
      <c r="K260" s="4" t="s">
        <v>2869</v>
      </c>
      <c r="L260" s="3">
        <v>100</v>
      </c>
      <c r="M260" s="12" t="s">
        <v>2578</v>
      </c>
      <c r="N260" s="4" t="s">
        <v>498</v>
      </c>
      <c r="O260" s="3" t="s">
        <v>1419</v>
      </c>
      <c r="P260" s="4" t="s">
        <v>498</v>
      </c>
      <c r="Q260" s="4" t="s">
        <v>500</v>
      </c>
      <c r="R260" s="13" t="s">
        <v>2953</v>
      </c>
      <c r="S260" s="4" t="s">
        <v>2658</v>
      </c>
      <c r="T260" s="86" t="s">
        <v>602</v>
      </c>
      <c r="U260" s="86" t="s">
        <v>603</v>
      </c>
      <c r="V260" s="87">
        <v>1000</v>
      </c>
      <c r="W260" s="180">
        <v>102678.57</v>
      </c>
      <c r="X260" s="52">
        <v>0</v>
      </c>
      <c r="Y260" s="52">
        <f>X260*1.12</f>
        <v>0</v>
      </c>
      <c r="Z260" s="4" t="s">
        <v>504</v>
      </c>
      <c r="AA260" s="40" t="s">
        <v>1405</v>
      </c>
      <c r="AB260" s="4" t="s">
        <v>3023</v>
      </c>
      <c r="AC260" s="136"/>
    </row>
    <row r="261" spans="1:29" ht="96" customHeight="1">
      <c r="A261" s="3" t="s">
        <v>2995</v>
      </c>
      <c r="B261" s="4" t="s">
        <v>493</v>
      </c>
      <c r="C261" s="4" t="s">
        <v>494</v>
      </c>
      <c r="D261" s="84" t="s">
        <v>594</v>
      </c>
      <c r="E261" s="10" t="s">
        <v>596</v>
      </c>
      <c r="F261" s="10" t="s">
        <v>595</v>
      </c>
      <c r="G261" s="10" t="s">
        <v>597</v>
      </c>
      <c r="H261" s="10" t="s">
        <v>598</v>
      </c>
      <c r="I261" s="3" t="s">
        <v>599</v>
      </c>
      <c r="J261" s="3"/>
      <c r="K261" s="4" t="s">
        <v>2869</v>
      </c>
      <c r="L261" s="3">
        <v>100</v>
      </c>
      <c r="M261" s="12" t="s">
        <v>2578</v>
      </c>
      <c r="N261" s="4" t="s">
        <v>498</v>
      </c>
      <c r="O261" s="3" t="s">
        <v>1532</v>
      </c>
      <c r="P261" s="4" t="s">
        <v>498</v>
      </c>
      <c r="Q261" s="4" t="s">
        <v>500</v>
      </c>
      <c r="R261" s="13" t="s">
        <v>2953</v>
      </c>
      <c r="S261" s="40" t="s">
        <v>511</v>
      </c>
      <c r="T261" s="86" t="s">
        <v>602</v>
      </c>
      <c r="U261" s="86" t="s">
        <v>603</v>
      </c>
      <c r="V261" s="87">
        <v>1000</v>
      </c>
      <c r="W261" s="180">
        <v>102678.57</v>
      </c>
      <c r="X261" s="52">
        <f>W261*V261</f>
        <v>102678570</v>
      </c>
      <c r="Y261" s="52">
        <f>X261*1.12</f>
        <v>114999998.4</v>
      </c>
      <c r="Z261" s="4"/>
      <c r="AA261" s="40" t="s">
        <v>1405</v>
      </c>
      <c r="AB261" s="30"/>
      <c r="AC261" s="136"/>
    </row>
    <row r="262" spans="1:29" ht="96.75" customHeight="1">
      <c r="A262" s="3" t="s">
        <v>2400</v>
      </c>
      <c r="B262" s="4" t="s">
        <v>493</v>
      </c>
      <c r="C262" s="4" t="s">
        <v>494</v>
      </c>
      <c r="D262" s="19" t="s">
        <v>610</v>
      </c>
      <c r="E262" s="10" t="s">
        <v>612</v>
      </c>
      <c r="F262" s="10" t="s">
        <v>611</v>
      </c>
      <c r="G262" s="10" t="s">
        <v>614</v>
      </c>
      <c r="H262" s="10" t="s">
        <v>613</v>
      </c>
      <c r="I262" s="3" t="s">
        <v>615</v>
      </c>
      <c r="J262" s="4"/>
      <c r="K262" s="4" t="s">
        <v>506</v>
      </c>
      <c r="L262" s="3">
        <v>100</v>
      </c>
      <c r="M262" s="3">
        <v>231010000</v>
      </c>
      <c r="N262" s="4" t="s">
        <v>498</v>
      </c>
      <c r="O262" s="3" t="s">
        <v>1558</v>
      </c>
      <c r="P262" s="4" t="s">
        <v>498</v>
      </c>
      <c r="Q262" s="4" t="s">
        <v>500</v>
      </c>
      <c r="R262" s="16" t="s">
        <v>515</v>
      </c>
      <c r="S262" s="4" t="s">
        <v>2658</v>
      </c>
      <c r="T262" s="12">
        <v>5111</v>
      </c>
      <c r="U262" s="19" t="s">
        <v>616</v>
      </c>
      <c r="V262" s="3">
        <v>700</v>
      </c>
      <c r="W262" s="41">
        <v>625</v>
      </c>
      <c r="X262" s="47">
        <f aca="true" t="shared" si="13" ref="X262:X272">SUM(V262*W262)</f>
        <v>437500</v>
      </c>
      <c r="Y262" s="26">
        <f aca="true" t="shared" si="14" ref="Y262:Y272">X262*1.12</f>
        <v>490000.00000000006</v>
      </c>
      <c r="Z262" s="4" t="s">
        <v>504</v>
      </c>
      <c r="AA262" s="4" t="s">
        <v>1405</v>
      </c>
      <c r="AB262" s="4"/>
      <c r="AC262" s="137"/>
    </row>
    <row r="263" spans="1:29" ht="96.75" customHeight="1">
      <c r="A263" s="3" t="s">
        <v>2401</v>
      </c>
      <c r="B263" s="4" t="s">
        <v>493</v>
      </c>
      <c r="C263" s="4" t="s">
        <v>494</v>
      </c>
      <c r="D263" s="19" t="s">
        <v>1822</v>
      </c>
      <c r="E263" s="19" t="s">
        <v>1823</v>
      </c>
      <c r="F263" s="19" t="s">
        <v>1826</v>
      </c>
      <c r="G263" s="19" t="s">
        <v>1824</v>
      </c>
      <c r="H263" s="19" t="s">
        <v>1825</v>
      </c>
      <c r="I263" s="19" t="s">
        <v>768</v>
      </c>
      <c r="J263" s="4"/>
      <c r="K263" s="4" t="s">
        <v>506</v>
      </c>
      <c r="L263" s="3">
        <v>0</v>
      </c>
      <c r="M263" s="3">
        <v>231010000</v>
      </c>
      <c r="N263" s="4" t="s">
        <v>498</v>
      </c>
      <c r="O263" s="3" t="s">
        <v>1563</v>
      </c>
      <c r="P263" s="4" t="s">
        <v>498</v>
      </c>
      <c r="Q263" s="4" t="s">
        <v>500</v>
      </c>
      <c r="R263" s="12" t="s">
        <v>1431</v>
      </c>
      <c r="S263" s="12" t="s">
        <v>1432</v>
      </c>
      <c r="T263" s="100" t="s">
        <v>769</v>
      </c>
      <c r="U263" s="19" t="s">
        <v>770</v>
      </c>
      <c r="V263" s="3">
        <v>150</v>
      </c>
      <c r="W263" s="41">
        <v>250</v>
      </c>
      <c r="X263" s="47">
        <f t="shared" si="13"/>
        <v>37500</v>
      </c>
      <c r="Y263" s="26">
        <f t="shared" si="14"/>
        <v>42000.00000000001</v>
      </c>
      <c r="Z263" s="4"/>
      <c r="AA263" s="4" t="s">
        <v>1405</v>
      </c>
      <c r="AB263" s="4"/>
      <c r="AC263" s="137"/>
    </row>
    <row r="264" spans="1:29" ht="96.75" customHeight="1">
      <c r="A264" s="3" t="s">
        <v>2402</v>
      </c>
      <c r="B264" s="4" t="s">
        <v>493</v>
      </c>
      <c r="C264" s="4" t="s">
        <v>494</v>
      </c>
      <c r="D264" s="4" t="s">
        <v>460</v>
      </c>
      <c r="E264" s="10" t="s">
        <v>462</v>
      </c>
      <c r="F264" s="10" t="s">
        <v>461</v>
      </c>
      <c r="G264" s="10" t="s">
        <v>155</v>
      </c>
      <c r="H264" s="10" t="s">
        <v>458</v>
      </c>
      <c r="I264" s="4" t="s">
        <v>156</v>
      </c>
      <c r="J264" s="4"/>
      <c r="K264" s="4" t="s">
        <v>506</v>
      </c>
      <c r="L264" s="4">
        <v>0</v>
      </c>
      <c r="M264" s="3">
        <v>231010000</v>
      </c>
      <c r="N264" s="4" t="s">
        <v>498</v>
      </c>
      <c r="O264" s="3" t="s">
        <v>1563</v>
      </c>
      <c r="P264" s="4" t="s">
        <v>498</v>
      </c>
      <c r="Q264" s="4" t="s">
        <v>500</v>
      </c>
      <c r="R264" s="12" t="s">
        <v>1431</v>
      </c>
      <c r="S264" s="12" t="s">
        <v>1432</v>
      </c>
      <c r="T264" s="12">
        <v>796</v>
      </c>
      <c r="U264" s="11" t="s">
        <v>508</v>
      </c>
      <c r="V264" s="24">
        <v>800</v>
      </c>
      <c r="W264" s="24">
        <v>12</v>
      </c>
      <c r="X264" s="47">
        <f t="shared" si="13"/>
        <v>9600</v>
      </c>
      <c r="Y264" s="26">
        <f t="shared" si="14"/>
        <v>10752.000000000002</v>
      </c>
      <c r="Z264" s="4"/>
      <c r="AA264" s="4" t="s">
        <v>1405</v>
      </c>
      <c r="AB264" s="4"/>
      <c r="AC264" s="137"/>
    </row>
    <row r="265" spans="1:29" ht="159.75" customHeight="1">
      <c r="A265" s="3" t="s">
        <v>2403</v>
      </c>
      <c r="B265" s="4" t="s">
        <v>493</v>
      </c>
      <c r="C265" s="4" t="s">
        <v>494</v>
      </c>
      <c r="D265" s="19" t="s">
        <v>158</v>
      </c>
      <c r="E265" s="10" t="s">
        <v>160</v>
      </c>
      <c r="F265" s="10" t="s">
        <v>159</v>
      </c>
      <c r="G265" s="10" t="s">
        <v>161</v>
      </c>
      <c r="H265" s="10" t="s">
        <v>157</v>
      </c>
      <c r="I265" s="13" t="s">
        <v>162</v>
      </c>
      <c r="J265" s="4"/>
      <c r="K265" s="4" t="s">
        <v>506</v>
      </c>
      <c r="L265" s="4">
        <v>50</v>
      </c>
      <c r="M265" s="3">
        <v>231010000</v>
      </c>
      <c r="N265" s="4" t="s">
        <v>498</v>
      </c>
      <c r="O265" s="3" t="s">
        <v>516</v>
      </c>
      <c r="P265" s="4" t="s">
        <v>498</v>
      </c>
      <c r="Q265" s="4" t="s">
        <v>500</v>
      </c>
      <c r="R265" s="12" t="s">
        <v>1431</v>
      </c>
      <c r="S265" s="4" t="s">
        <v>2658</v>
      </c>
      <c r="T265" s="12">
        <v>796</v>
      </c>
      <c r="U265" s="11" t="s">
        <v>508</v>
      </c>
      <c r="V265" s="24">
        <v>100</v>
      </c>
      <c r="W265" s="24">
        <v>350</v>
      </c>
      <c r="X265" s="47">
        <v>0</v>
      </c>
      <c r="Y265" s="26">
        <f t="shared" si="14"/>
        <v>0</v>
      </c>
      <c r="Z265" s="4" t="s">
        <v>2657</v>
      </c>
      <c r="AA265" s="4" t="s">
        <v>1405</v>
      </c>
      <c r="AB265" s="4">
        <v>11</v>
      </c>
      <c r="AC265" s="137"/>
    </row>
    <row r="266" spans="1:29" ht="159.75" customHeight="1">
      <c r="A266" s="3" t="s">
        <v>2878</v>
      </c>
      <c r="B266" s="4" t="s">
        <v>493</v>
      </c>
      <c r="C266" s="4" t="s">
        <v>494</v>
      </c>
      <c r="D266" s="19" t="s">
        <v>158</v>
      </c>
      <c r="E266" s="10" t="s">
        <v>160</v>
      </c>
      <c r="F266" s="10" t="s">
        <v>159</v>
      </c>
      <c r="G266" s="10" t="s">
        <v>161</v>
      </c>
      <c r="H266" s="10" t="s">
        <v>157</v>
      </c>
      <c r="I266" s="13" t="s">
        <v>162</v>
      </c>
      <c r="J266" s="4"/>
      <c r="K266" s="4" t="s">
        <v>506</v>
      </c>
      <c r="L266" s="4">
        <v>50</v>
      </c>
      <c r="M266" s="3">
        <v>231010000</v>
      </c>
      <c r="N266" s="4" t="s">
        <v>498</v>
      </c>
      <c r="O266" s="3" t="s">
        <v>561</v>
      </c>
      <c r="P266" s="4" t="s">
        <v>498</v>
      </c>
      <c r="Q266" s="4" t="s">
        <v>500</v>
      </c>
      <c r="R266" s="12" t="s">
        <v>1431</v>
      </c>
      <c r="S266" s="4" t="s">
        <v>2658</v>
      </c>
      <c r="T266" s="12">
        <v>796</v>
      </c>
      <c r="U266" s="11" t="s">
        <v>508</v>
      </c>
      <c r="V266" s="24">
        <v>100</v>
      </c>
      <c r="W266" s="24">
        <v>350</v>
      </c>
      <c r="X266" s="47">
        <v>0</v>
      </c>
      <c r="Y266" s="26">
        <f t="shared" si="14"/>
        <v>0</v>
      </c>
      <c r="Z266" s="4" t="s">
        <v>2657</v>
      </c>
      <c r="AA266" s="4" t="s">
        <v>1405</v>
      </c>
      <c r="AB266" s="4">
        <v>11.22</v>
      </c>
      <c r="AC266" s="137"/>
    </row>
    <row r="267" spans="1:29" ht="159.75" customHeight="1">
      <c r="A267" s="3" t="s">
        <v>2925</v>
      </c>
      <c r="B267" s="4" t="s">
        <v>493</v>
      </c>
      <c r="C267" s="4" t="s">
        <v>494</v>
      </c>
      <c r="D267" s="19" t="s">
        <v>158</v>
      </c>
      <c r="E267" s="10" t="s">
        <v>160</v>
      </c>
      <c r="F267" s="10" t="s">
        <v>159</v>
      </c>
      <c r="G267" s="10" t="s">
        <v>161</v>
      </c>
      <c r="H267" s="10" t="s">
        <v>157</v>
      </c>
      <c r="I267" s="13" t="s">
        <v>162</v>
      </c>
      <c r="J267" s="4"/>
      <c r="K267" s="4" t="s">
        <v>506</v>
      </c>
      <c r="L267" s="4">
        <v>50</v>
      </c>
      <c r="M267" s="3">
        <v>231010000</v>
      </c>
      <c r="N267" s="4" t="s">
        <v>498</v>
      </c>
      <c r="O267" s="3" t="s">
        <v>1419</v>
      </c>
      <c r="P267" s="4" t="s">
        <v>498</v>
      </c>
      <c r="Q267" s="4" t="s">
        <v>500</v>
      </c>
      <c r="R267" s="12" t="s">
        <v>1431</v>
      </c>
      <c r="S267" s="4" t="s">
        <v>2658</v>
      </c>
      <c r="T267" s="12">
        <v>796</v>
      </c>
      <c r="U267" s="11" t="s">
        <v>508</v>
      </c>
      <c r="V267" s="24">
        <v>100</v>
      </c>
      <c r="W267" s="24">
        <v>350</v>
      </c>
      <c r="X267" s="47">
        <f>SUM(V267*W267)</f>
        <v>35000</v>
      </c>
      <c r="Y267" s="26">
        <f t="shared" si="14"/>
        <v>39200.00000000001</v>
      </c>
      <c r="Z267" s="4" t="s">
        <v>504</v>
      </c>
      <c r="AA267" s="4" t="s">
        <v>1405</v>
      </c>
      <c r="AB267" s="4"/>
      <c r="AC267" s="137"/>
    </row>
    <row r="268" spans="1:29" ht="105.75" customHeight="1">
      <c r="A268" s="3" t="s">
        <v>2404</v>
      </c>
      <c r="B268" s="4" t="s">
        <v>493</v>
      </c>
      <c r="C268" s="4" t="s">
        <v>494</v>
      </c>
      <c r="D268" s="19" t="s">
        <v>158</v>
      </c>
      <c r="E268" s="10" t="s">
        <v>160</v>
      </c>
      <c r="F268" s="10" t="s">
        <v>159</v>
      </c>
      <c r="G268" s="10" t="s">
        <v>161</v>
      </c>
      <c r="H268" s="10" t="s">
        <v>157</v>
      </c>
      <c r="I268" s="13" t="s">
        <v>164</v>
      </c>
      <c r="J268" s="4"/>
      <c r="K268" s="4" t="s">
        <v>506</v>
      </c>
      <c r="L268" s="4">
        <v>50</v>
      </c>
      <c r="M268" s="3">
        <v>231010000</v>
      </c>
      <c r="N268" s="4" t="s">
        <v>498</v>
      </c>
      <c r="O268" s="3" t="s">
        <v>516</v>
      </c>
      <c r="P268" s="4" t="s">
        <v>498</v>
      </c>
      <c r="Q268" s="4" t="s">
        <v>500</v>
      </c>
      <c r="R268" s="12" t="s">
        <v>1431</v>
      </c>
      <c r="S268" s="4" t="s">
        <v>2658</v>
      </c>
      <c r="T268" s="12">
        <v>796</v>
      </c>
      <c r="U268" s="11" t="s">
        <v>508</v>
      </c>
      <c r="V268" s="24">
        <v>80</v>
      </c>
      <c r="W268" s="24">
        <v>1000</v>
      </c>
      <c r="X268" s="47">
        <v>0</v>
      </c>
      <c r="Y268" s="26">
        <f t="shared" si="14"/>
        <v>0</v>
      </c>
      <c r="Z268" s="32" t="s">
        <v>2657</v>
      </c>
      <c r="AA268" s="4" t="s">
        <v>1405</v>
      </c>
      <c r="AB268" s="4">
        <v>11</v>
      </c>
      <c r="AC268" s="137"/>
    </row>
    <row r="269" spans="1:29" ht="105.75" customHeight="1">
      <c r="A269" s="3" t="s">
        <v>2879</v>
      </c>
      <c r="B269" s="4" t="s">
        <v>493</v>
      </c>
      <c r="C269" s="4" t="s">
        <v>494</v>
      </c>
      <c r="D269" s="19" t="s">
        <v>158</v>
      </c>
      <c r="E269" s="10" t="s">
        <v>160</v>
      </c>
      <c r="F269" s="10" t="s">
        <v>159</v>
      </c>
      <c r="G269" s="10" t="s">
        <v>161</v>
      </c>
      <c r="H269" s="10" t="s">
        <v>157</v>
      </c>
      <c r="I269" s="13" t="s">
        <v>164</v>
      </c>
      <c r="J269" s="4"/>
      <c r="K269" s="4" t="s">
        <v>506</v>
      </c>
      <c r="L269" s="4">
        <v>50</v>
      </c>
      <c r="M269" s="3">
        <v>231010000</v>
      </c>
      <c r="N269" s="4" t="s">
        <v>498</v>
      </c>
      <c r="O269" s="3" t="s">
        <v>561</v>
      </c>
      <c r="P269" s="4" t="s">
        <v>498</v>
      </c>
      <c r="Q269" s="4" t="s">
        <v>500</v>
      </c>
      <c r="R269" s="12" t="s">
        <v>1431</v>
      </c>
      <c r="S269" s="4" t="s">
        <v>2658</v>
      </c>
      <c r="T269" s="12">
        <v>796</v>
      </c>
      <c r="U269" s="11" t="s">
        <v>508</v>
      </c>
      <c r="V269" s="24">
        <v>80</v>
      </c>
      <c r="W269" s="24">
        <v>1000</v>
      </c>
      <c r="X269" s="47">
        <v>0</v>
      </c>
      <c r="Y269" s="26">
        <f t="shared" si="14"/>
        <v>0</v>
      </c>
      <c r="Z269" s="32" t="s">
        <v>2657</v>
      </c>
      <c r="AA269" s="4" t="s">
        <v>1405</v>
      </c>
      <c r="AB269" s="4">
        <v>11.22</v>
      </c>
      <c r="AC269" s="137"/>
    </row>
    <row r="270" spans="1:29" ht="105.75" customHeight="1">
      <c r="A270" s="3" t="s">
        <v>2926</v>
      </c>
      <c r="B270" s="4" t="s">
        <v>493</v>
      </c>
      <c r="C270" s="4" t="s">
        <v>494</v>
      </c>
      <c r="D270" s="19" t="s">
        <v>158</v>
      </c>
      <c r="E270" s="10" t="s">
        <v>160</v>
      </c>
      <c r="F270" s="10" t="s">
        <v>159</v>
      </c>
      <c r="G270" s="10" t="s">
        <v>161</v>
      </c>
      <c r="H270" s="10" t="s">
        <v>157</v>
      </c>
      <c r="I270" s="13" t="s">
        <v>164</v>
      </c>
      <c r="J270" s="4"/>
      <c r="K270" s="4" t="s">
        <v>506</v>
      </c>
      <c r="L270" s="4">
        <v>50</v>
      </c>
      <c r="M270" s="3">
        <v>231010000</v>
      </c>
      <c r="N270" s="4" t="s">
        <v>498</v>
      </c>
      <c r="O270" s="3" t="s">
        <v>1419</v>
      </c>
      <c r="P270" s="4" t="s">
        <v>498</v>
      </c>
      <c r="Q270" s="4" t="s">
        <v>500</v>
      </c>
      <c r="R270" s="12" t="s">
        <v>1431</v>
      </c>
      <c r="S270" s="4" t="s">
        <v>2658</v>
      </c>
      <c r="T270" s="12">
        <v>796</v>
      </c>
      <c r="U270" s="11" t="s">
        <v>508</v>
      </c>
      <c r="V270" s="24">
        <v>80</v>
      </c>
      <c r="W270" s="24">
        <v>1000</v>
      </c>
      <c r="X270" s="47">
        <f>SUM(V270*W270)</f>
        <v>80000</v>
      </c>
      <c r="Y270" s="26">
        <f t="shared" si="14"/>
        <v>89600.00000000001</v>
      </c>
      <c r="Z270" s="32" t="s">
        <v>504</v>
      </c>
      <c r="AA270" s="4" t="s">
        <v>1405</v>
      </c>
      <c r="AB270" s="4"/>
      <c r="AC270" s="137"/>
    </row>
    <row r="271" spans="1:29" ht="162" customHeight="1">
      <c r="A271" s="3" t="s">
        <v>2405</v>
      </c>
      <c r="B271" s="4" t="s">
        <v>493</v>
      </c>
      <c r="C271" s="4" t="s">
        <v>494</v>
      </c>
      <c r="D271" s="19" t="s">
        <v>165</v>
      </c>
      <c r="E271" s="10" t="s">
        <v>167</v>
      </c>
      <c r="F271" s="10" t="s">
        <v>166</v>
      </c>
      <c r="G271" s="10" t="s">
        <v>169</v>
      </c>
      <c r="H271" s="10" t="s">
        <v>163</v>
      </c>
      <c r="I271" s="79" t="s">
        <v>170</v>
      </c>
      <c r="J271" s="4"/>
      <c r="K271" s="4" t="s">
        <v>506</v>
      </c>
      <c r="L271" s="4">
        <v>0</v>
      </c>
      <c r="M271" s="3">
        <v>231010000</v>
      </c>
      <c r="N271" s="4" t="s">
        <v>498</v>
      </c>
      <c r="O271" s="3" t="s">
        <v>1563</v>
      </c>
      <c r="P271" s="4" t="s">
        <v>498</v>
      </c>
      <c r="Q271" s="4" t="s">
        <v>500</v>
      </c>
      <c r="R271" s="12" t="s">
        <v>1431</v>
      </c>
      <c r="S271" s="12" t="s">
        <v>1432</v>
      </c>
      <c r="T271" s="12">
        <v>796</v>
      </c>
      <c r="U271" s="11" t="s">
        <v>508</v>
      </c>
      <c r="V271" s="24">
        <v>300</v>
      </c>
      <c r="W271" s="24">
        <v>50</v>
      </c>
      <c r="X271" s="47">
        <f t="shared" si="13"/>
        <v>15000</v>
      </c>
      <c r="Y271" s="26">
        <f t="shared" si="14"/>
        <v>16800</v>
      </c>
      <c r="Z271" s="4"/>
      <c r="AA271" s="4" t="s">
        <v>1405</v>
      </c>
      <c r="AB271" s="4"/>
      <c r="AC271" s="137"/>
    </row>
    <row r="272" spans="1:29" ht="89.25">
      <c r="A272" s="3" t="s">
        <v>2406</v>
      </c>
      <c r="B272" s="4" t="s">
        <v>493</v>
      </c>
      <c r="C272" s="4" t="s">
        <v>494</v>
      </c>
      <c r="D272" s="19" t="s">
        <v>171</v>
      </c>
      <c r="E272" s="10" t="s">
        <v>167</v>
      </c>
      <c r="F272" s="10" t="s">
        <v>166</v>
      </c>
      <c r="G272" s="10" t="s">
        <v>172</v>
      </c>
      <c r="H272" s="10" t="s">
        <v>168</v>
      </c>
      <c r="I272" s="79" t="s">
        <v>170</v>
      </c>
      <c r="J272" s="4"/>
      <c r="K272" s="4" t="s">
        <v>506</v>
      </c>
      <c r="L272" s="4">
        <v>0</v>
      </c>
      <c r="M272" s="3">
        <v>231010000</v>
      </c>
      <c r="N272" s="4" t="s">
        <v>498</v>
      </c>
      <c r="O272" s="3" t="s">
        <v>1563</v>
      </c>
      <c r="P272" s="4" t="s">
        <v>498</v>
      </c>
      <c r="Q272" s="4" t="s">
        <v>500</v>
      </c>
      <c r="R272" s="12" t="s">
        <v>1431</v>
      </c>
      <c r="S272" s="12" t="s">
        <v>1432</v>
      </c>
      <c r="T272" s="12">
        <v>796</v>
      </c>
      <c r="U272" s="11" t="s">
        <v>508</v>
      </c>
      <c r="V272" s="24">
        <v>300</v>
      </c>
      <c r="W272" s="24">
        <v>45</v>
      </c>
      <c r="X272" s="47">
        <f t="shared" si="13"/>
        <v>13500</v>
      </c>
      <c r="Y272" s="26">
        <f t="shared" si="14"/>
        <v>15120.000000000002</v>
      </c>
      <c r="Z272" s="4"/>
      <c r="AA272" s="4" t="s">
        <v>1405</v>
      </c>
      <c r="AB272" s="4"/>
      <c r="AC272" s="137"/>
    </row>
    <row r="273" spans="1:29" ht="89.25">
      <c r="A273" s="3" t="s">
        <v>2407</v>
      </c>
      <c r="B273" s="4" t="s">
        <v>493</v>
      </c>
      <c r="C273" s="4" t="s">
        <v>494</v>
      </c>
      <c r="D273" s="19" t="s">
        <v>452</v>
      </c>
      <c r="E273" s="10" t="s">
        <v>454</v>
      </c>
      <c r="F273" s="10" t="s">
        <v>453</v>
      </c>
      <c r="G273" s="10" t="s">
        <v>455</v>
      </c>
      <c r="H273" s="10" t="s">
        <v>782</v>
      </c>
      <c r="I273" s="4" t="s">
        <v>456</v>
      </c>
      <c r="J273" s="4"/>
      <c r="K273" s="4" t="s">
        <v>506</v>
      </c>
      <c r="L273" s="4">
        <v>50</v>
      </c>
      <c r="M273" s="3">
        <v>231010000</v>
      </c>
      <c r="N273" s="4" t="s">
        <v>498</v>
      </c>
      <c r="O273" s="3" t="s">
        <v>516</v>
      </c>
      <c r="P273" s="4" t="s">
        <v>498</v>
      </c>
      <c r="Q273" s="4" t="s">
        <v>500</v>
      </c>
      <c r="R273" s="12" t="s">
        <v>1431</v>
      </c>
      <c r="S273" s="4" t="s">
        <v>2658</v>
      </c>
      <c r="T273" s="12">
        <v>796</v>
      </c>
      <c r="U273" s="11" t="s">
        <v>508</v>
      </c>
      <c r="V273" s="24">
        <v>500</v>
      </c>
      <c r="W273" s="24">
        <v>70</v>
      </c>
      <c r="X273" s="24">
        <v>0</v>
      </c>
      <c r="Y273" s="24">
        <v>0</v>
      </c>
      <c r="Z273" s="4" t="s">
        <v>2657</v>
      </c>
      <c r="AA273" s="4" t="s">
        <v>1405</v>
      </c>
      <c r="AB273" s="4" t="s">
        <v>11</v>
      </c>
      <c r="AC273" s="137"/>
    </row>
    <row r="274" spans="1:29" ht="89.25">
      <c r="A274" s="3" t="s">
        <v>2724</v>
      </c>
      <c r="B274" s="4" t="s">
        <v>493</v>
      </c>
      <c r="C274" s="4" t="s">
        <v>494</v>
      </c>
      <c r="D274" s="19" t="s">
        <v>452</v>
      </c>
      <c r="E274" s="10" t="s">
        <v>454</v>
      </c>
      <c r="F274" s="10" t="s">
        <v>453</v>
      </c>
      <c r="G274" s="10" t="s">
        <v>455</v>
      </c>
      <c r="H274" s="10" t="s">
        <v>455</v>
      </c>
      <c r="I274" s="4" t="s">
        <v>456</v>
      </c>
      <c r="J274" s="4"/>
      <c r="K274" s="4" t="s">
        <v>506</v>
      </c>
      <c r="L274" s="4">
        <v>50</v>
      </c>
      <c r="M274" s="3">
        <v>231010000</v>
      </c>
      <c r="N274" s="4" t="s">
        <v>498</v>
      </c>
      <c r="O274" s="3" t="s">
        <v>516</v>
      </c>
      <c r="P274" s="4" t="s">
        <v>498</v>
      </c>
      <c r="Q274" s="4" t="s">
        <v>500</v>
      </c>
      <c r="R274" s="12" t="s">
        <v>1431</v>
      </c>
      <c r="S274" s="4" t="s">
        <v>2658</v>
      </c>
      <c r="T274" s="12">
        <v>796</v>
      </c>
      <c r="U274" s="11" t="s">
        <v>508</v>
      </c>
      <c r="V274" s="24">
        <v>500</v>
      </c>
      <c r="W274" s="24">
        <v>70</v>
      </c>
      <c r="X274" s="24">
        <v>0</v>
      </c>
      <c r="Y274" s="24">
        <v>0</v>
      </c>
      <c r="Z274" s="4" t="s">
        <v>2657</v>
      </c>
      <c r="AA274" s="4" t="s">
        <v>1405</v>
      </c>
      <c r="AB274" s="4">
        <v>11</v>
      </c>
      <c r="AC274" s="137"/>
    </row>
    <row r="275" spans="1:29" ht="89.25">
      <c r="A275" s="3" t="s">
        <v>2880</v>
      </c>
      <c r="B275" s="4" t="s">
        <v>493</v>
      </c>
      <c r="C275" s="4" t="s">
        <v>494</v>
      </c>
      <c r="D275" s="19" t="s">
        <v>452</v>
      </c>
      <c r="E275" s="10" t="s">
        <v>454</v>
      </c>
      <c r="F275" s="10" t="s">
        <v>453</v>
      </c>
      <c r="G275" s="10" t="s">
        <v>455</v>
      </c>
      <c r="H275" s="10" t="s">
        <v>455</v>
      </c>
      <c r="I275" s="4" t="s">
        <v>456</v>
      </c>
      <c r="J275" s="4"/>
      <c r="K275" s="4" t="s">
        <v>506</v>
      </c>
      <c r="L275" s="4">
        <v>50</v>
      </c>
      <c r="M275" s="3">
        <v>231010000</v>
      </c>
      <c r="N275" s="4" t="s">
        <v>498</v>
      </c>
      <c r="O275" s="3" t="s">
        <v>561</v>
      </c>
      <c r="P275" s="4" t="s">
        <v>498</v>
      </c>
      <c r="Q275" s="4" t="s">
        <v>500</v>
      </c>
      <c r="R275" s="12" t="s">
        <v>1431</v>
      </c>
      <c r="S275" s="4" t="s">
        <v>2658</v>
      </c>
      <c r="T275" s="12">
        <v>796</v>
      </c>
      <c r="U275" s="11" t="s">
        <v>508</v>
      </c>
      <c r="V275" s="24">
        <v>500</v>
      </c>
      <c r="W275" s="24">
        <v>70</v>
      </c>
      <c r="X275" s="24">
        <v>0</v>
      </c>
      <c r="Y275" s="24">
        <f>X275*1.12</f>
        <v>0</v>
      </c>
      <c r="Z275" s="4" t="s">
        <v>2657</v>
      </c>
      <c r="AA275" s="4" t="s">
        <v>1405</v>
      </c>
      <c r="AB275" s="4">
        <v>11.22</v>
      </c>
      <c r="AC275" s="137"/>
    </row>
    <row r="276" spans="1:29" ht="89.25">
      <c r="A276" s="3" t="s">
        <v>2917</v>
      </c>
      <c r="B276" s="4" t="s">
        <v>493</v>
      </c>
      <c r="C276" s="4" t="s">
        <v>494</v>
      </c>
      <c r="D276" s="19" t="s">
        <v>452</v>
      </c>
      <c r="E276" s="10" t="s">
        <v>454</v>
      </c>
      <c r="F276" s="10" t="s">
        <v>453</v>
      </c>
      <c r="G276" s="10" t="s">
        <v>455</v>
      </c>
      <c r="H276" s="10" t="s">
        <v>455</v>
      </c>
      <c r="I276" s="4" t="s">
        <v>456</v>
      </c>
      <c r="J276" s="4"/>
      <c r="K276" s="4" t="s">
        <v>506</v>
      </c>
      <c r="L276" s="4">
        <v>50</v>
      </c>
      <c r="M276" s="3">
        <v>231010000</v>
      </c>
      <c r="N276" s="4" t="s">
        <v>498</v>
      </c>
      <c r="O276" s="3" t="s">
        <v>1419</v>
      </c>
      <c r="P276" s="4" t="s">
        <v>498</v>
      </c>
      <c r="Q276" s="4" t="s">
        <v>500</v>
      </c>
      <c r="R276" s="12" t="s">
        <v>1431</v>
      </c>
      <c r="S276" s="4" t="s">
        <v>2658</v>
      </c>
      <c r="T276" s="12">
        <v>796</v>
      </c>
      <c r="U276" s="11" t="s">
        <v>508</v>
      </c>
      <c r="V276" s="24">
        <v>500</v>
      </c>
      <c r="W276" s="24">
        <v>70</v>
      </c>
      <c r="X276" s="24">
        <v>35000</v>
      </c>
      <c r="Y276" s="24">
        <f>X276*1.12</f>
        <v>39200.00000000001</v>
      </c>
      <c r="Z276" s="4" t="s">
        <v>504</v>
      </c>
      <c r="AA276" s="4" t="s">
        <v>1405</v>
      </c>
      <c r="AB276" s="4"/>
      <c r="AC276" s="137"/>
    </row>
    <row r="277" spans="1:29" ht="89.25">
      <c r="A277" s="3" t="s">
        <v>2408</v>
      </c>
      <c r="B277" s="4" t="s">
        <v>493</v>
      </c>
      <c r="C277" s="4" t="s">
        <v>494</v>
      </c>
      <c r="D277" s="19" t="s">
        <v>457</v>
      </c>
      <c r="E277" s="10" t="s">
        <v>454</v>
      </c>
      <c r="F277" s="10" t="s">
        <v>453</v>
      </c>
      <c r="G277" s="10" t="s">
        <v>459</v>
      </c>
      <c r="H277" s="10" t="s">
        <v>783</v>
      </c>
      <c r="I277" s="4" t="s">
        <v>456</v>
      </c>
      <c r="J277" s="4"/>
      <c r="K277" s="4" t="s">
        <v>506</v>
      </c>
      <c r="L277" s="4">
        <v>50</v>
      </c>
      <c r="M277" s="3">
        <v>231010000</v>
      </c>
      <c r="N277" s="4" t="s">
        <v>498</v>
      </c>
      <c r="O277" s="3" t="s">
        <v>516</v>
      </c>
      <c r="P277" s="4" t="s">
        <v>498</v>
      </c>
      <c r="Q277" s="4" t="s">
        <v>500</v>
      </c>
      <c r="R277" s="12" t="s">
        <v>1431</v>
      </c>
      <c r="S277" s="4" t="s">
        <v>2658</v>
      </c>
      <c r="T277" s="12">
        <v>796</v>
      </c>
      <c r="U277" s="11" t="s">
        <v>508</v>
      </c>
      <c r="V277" s="24">
        <v>100</v>
      </c>
      <c r="W277" s="101">
        <v>25</v>
      </c>
      <c r="X277" s="101">
        <v>0</v>
      </c>
      <c r="Y277" s="101">
        <v>0</v>
      </c>
      <c r="Z277" s="4" t="s">
        <v>2657</v>
      </c>
      <c r="AA277" s="4" t="s">
        <v>1405</v>
      </c>
      <c r="AB277" s="4" t="s">
        <v>11</v>
      </c>
      <c r="AC277" s="137"/>
    </row>
    <row r="278" spans="1:29" ht="114" customHeight="1">
      <c r="A278" s="3" t="s">
        <v>2725</v>
      </c>
      <c r="B278" s="4" t="s">
        <v>493</v>
      </c>
      <c r="C278" s="4" t="s">
        <v>494</v>
      </c>
      <c r="D278" s="19" t="s">
        <v>457</v>
      </c>
      <c r="E278" s="10" t="s">
        <v>454</v>
      </c>
      <c r="F278" s="10" t="s">
        <v>453</v>
      </c>
      <c r="G278" s="10" t="s">
        <v>459</v>
      </c>
      <c r="H278" s="10" t="s">
        <v>459</v>
      </c>
      <c r="I278" s="4" t="s">
        <v>456</v>
      </c>
      <c r="J278" s="4"/>
      <c r="K278" s="4" t="s">
        <v>506</v>
      </c>
      <c r="L278" s="4">
        <v>50</v>
      </c>
      <c r="M278" s="3">
        <v>231010000</v>
      </c>
      <c r="N278" s="4" t="s">
        <v>498</v>
      </c>
      <c r="O278" s="3" t="s">
        <v>516</v>
      </c>
      <c r="P278" s="4" t="s">
        <v>498</v>
      </c>
      <c r="Q278" s="4" t="s">
        <v>500</v>
      </c>
      <c r="R278" s="12" t="s">
        <v>1431</v>
      </c>
      <c r="S278" s="4" t="s">
        <v>2658</v>
      </c>
      <c r="T278" s="12">
        <v>796</v>
      </c>
      <c r="U278" s="11" t="s">
        <v>508</v>
      </c>
      <c r="V278" s="24">
        <v>100</v>
      </c>
      <c r="W278" s="24">
        <v>25</v>
      </c>
      <c r="X278" s="24">
        <v>0</v>
      </c>
      <c r="Y278" s="24">
        <v>0</v>
      </c>
      <c r="Z278" s="4" t="s">
        <v>2657</v>
      </c>
      <c r="AA278" s="4" t="s">
        <v>1405</v>
      </c>
      <c r="AB278" s="4">
        <v>11</v>
      </c>
      <c r="AC278" s="137"/>
    </row>
    <row r="279" spans="1:29" ht="114" customHeight="1">
      <c r="A279" s="3" t="s">
        <v>2881</v>
      </c>
      <c r="B279" s="4" t="s">
        <v>493</v>
      </c>
      <c r="C279" s="4" t="s">
        <v>494</v>
      </c>
      <c r="D279" s="19" t="s">
        <v>457</v>
      </c>
      <c r="E279" s="10" t="s">
        <v>454</v>
      </c>
      <c r="F279" s="10" t="s">
        <v>453</v>
      </c>
      <c r="G279" s="10" t="s">
        <v>459</v>
      </c>
      <c r="H279" s="10" t="s">
        <v>459</v>
      </c>
      <c r="I279" s="4" t="s">
        <v>456</v>
      </c>
      <c r="J279" s="4"/>
      <c r="K279" s="4" t="s">
        <v>506</v>
      </c>
      <c r="L279" s="4">
        <v>50</v>
      </c>
      <c r="M279" s="3">
        <v>231010000</v>
      </c>
      <c r="N279" s="4" t="s">
        <v>498</v>
      </c>
      <c r="O279" s="3" t="s">
        <v>561</v>
      </c>
      <c r="P279" s="4" t="s">
        <v>498</v>
      </c>
      <c r="Q279" s="4" t="s">
        <v>500</v>
      </c>
      <c r="R279" s="12" t="s">
        <v>1431</v>
      </c>
      <c r="S279" s="4" t="s">
        <v>2658</v>
      </c>
      <c r="T279" s="12">
        <v>796</v>
      </c>
      <c r="U279" s="11" t="s">
        <v>508</v>
      </c>
      <c r="V279" s="24">
        <v>100</v>
      </c>
      <c r="W279" s="24">
        <v>25</v>
      </c>
      <c r="X279" s="24">
        <v>0</v>
      </c>
      <c r="Y279" s="24">
        <f>X279*1.12</f>
        <v>0</v>
      </c>
      <c r="Z279" s="4" t="s">
        <v>2657</v>
      </c>
      <c r="AA279" s="4" t="s">
        <v>1405</v>
      </c>
      <c r="AB279" s="4">
        <v>11.22</v>
      </c>
      <c r="AC279" s="137"/>
    </row>
    <row r="280" spans="1:29" ht="114" customHeight="1">
      <c r="A280" s="3" t="s">
        <v>2918</v>
      </c>
      <c r="B280" s="4" t="s">
        <v>493</v>
      </c>
      <c r="C280" s="4" t="s">
        <v>494</v>
      </c>
      <c r="D280" s="19" t="s">
        <v>457</v>
      </c>
      <c r="E280" s="10" t="s">
        <v>454</v>
      </c>
      <c r="F280" s="10" t="s">
        <v>453</v>
      </c>
      <c r="G280" s="10" t="s">
        <v>459</v>
      </c>
      <c r="H280" s="10" t="s">
        <v>459</v>
      </c>
      <c r="I280" s="4" t="s">
        <v>456</v>
      </c>
      <c r="J280" s="4"/>
      <c r="K280" s="4" t="s">
        <v>506</v>
      </c>
      <c r="L280" s="4">
        <v>50</v>
      </c>
      <c r="M280" s="3">
        <v>231010000</v>
      </c>
      <c r="N280" s="4" t="s">
        <v>498</v>
      </c>
      <c r="O280" s="3" t="s">
        <v>1419</v>
      </c>
      <c r="P280" s="4" t="s">
        <v>498</v>
      </c>
      <c r="Q280" s="4" t="s">
        <v>500</v>
      </c>
      <c r="R280" s="12" t="s">
        <v>1431</v>
      </c>
      <c r="S280" s="4" t="s">
        <v>2658</v>
      </c>
      <c r="T280" s="12">
        <v>796</v>
      </c>
      <c r="U280" s="11" t="s">
        <v>508</v>
      </c>
      <c r="V280" s="24">
        <v>100</v>
      </c>
      <c r="W280" s="24">
        <v>25</v>
      </c>
      <c r="X280" s="24">
        <v>2500</v>
      </c>
      <c r="Y280" s="24">
        <f>X280*1.12</f>
        <v>2800.0000000000005</v>
      </c>
      <c r="Z280" s="4" t="s">
        <v>504</v>
      </c>
      <c r="AA280" s="4" t="s">
        <v>1405</v>
      </c>
      <c r="AB280" s="4"/>
      <c r="AC280" s="137"/>
    </row>
    <row r="281" spans="1:29" ht="89.25">
      <c r="A281" s="3" t="s">
        <v>2409</v>
      </c>
      <c r="B281" s="4" t="s">
        <v>493</v>
      </c>
      <c r="C281" s="4" t="s">
        <v>494</v>
      </c>
      <c r="D281" s="4" t="s">
        <v>306</v>
      </c>
      <c r="E281" s="10" t="s">
        <v>304</v>
      </c>
      <c r="F281" s="10" t="s">
        <v>304</v>
      </c>
      <c r="G281" s="10" t="s">
        <v>308</v>
      </c>
      <c r="H281" s="10" t="s">
        <v>305</v>
      </c>
      <c r="I281" s="3" t="s">
        <v>309</v>
      </c>
      <c r="J281" s="4"/>
      <c r="K281" s="4" t="s">
        <v>506</v>
      </c>
      <c r="L281" s="4">
        <v>0</v>
      </c>
      <c r="M281" s="3">
        <v>231010000</v>
      </c>
      <c r="N281" s="4" t="s">
        <v>498</v>
      </c>
      <c r="O281" s="3" t="s">
        <v>1563</v>
      </c>
      <c r="P281" s="4" t="s">
        <v>498</v>
      </c>
      <c r="Q281" s="4" t="s">
        <v>500</v>
      </c>
      <c r="R281" s="12" t="s">
        <v>1431</v>
      </c>
      <c r="S281" s="12" t="s">
        <v>1432</v>
      </c>
      <c r="T281" s="4">
        <v>796</v>
      </c>
      <c r="U281" s="4" t="s">
        <v>508</v>
      </c>
      <c r="V281" s="3">
        <v>10</v>
      </c>
      <c r="W281" s="41">
        <v>7143</v>
      </c>
      <c r="X281" s="47">
        <v>71428</v>
      </c>
      <c r="Y281" s="26">
        <v>80000</v>
      </c>
      <c r="Z281" s="4"/>
      <c r="AA281" s="4" t="s">
        <v>1405</v>
      </c>
      <c r="AB281" s="4"/>
      <c r="AC281" s="137"/>
    </row>
    <row r="282" spans="1:29" ht="89.25">
      <c r="A282" s="3" t="s">
        <v>2410</v>
      </c>
      <c r="B282" s="4" t="s">
        <v>493</v>
      </c>
      <c r="C282" s="4" t="s">
        <v>494</v>
      </c>
      <c r="D282" s="102" t="s">
        <v>310</v>
      </c>
      <c r="E282" s="10" t="s">
        <v>304</v>
      </c>
      <c r="F282" s="10" t="s">
        <v>304</v>
      </c>
      <c r="G282" s="3" t="s">
        <v>1237</v>
      </c>
      <c r="H282" s="10" t="s">
        <v>771</v>
      </c>
      <c r="I282" s="3" t="s">
        <v>1238</v>
      </c>
      <c r="J282" s="4"/>
      <c r="K282" s="4" t="s">
        <v>497</v>
      </c>
      <c r="L282" s="4">
        <v>0</v>
      </c>
      <c r="M282" s="3">
        <v>231010000</v>
      </c>
      <c r="N282" s="4" t="s">
        <v>498</v>
      </c>
      <c r="O282" s="3" t="s">
        <v>1563</v>
      </c>
      <c r="P282" s="4" t="s">
        <v>498</v>
      </c>
      <c r="Q282" s="4" t="s">
        <v>500</v>
      </c>
      <c r="R282" s="12" t="s">
        <v>1431</v>
      </c>
      <c r="S282" s="12" t="s">
        <v>1432</v>
      </c>
      <c r="T282" s="4">
        <v>796</v>
      </c>
      <c r="U282" s="4" t="s">
        <v>508</v>
      </c>
      <c r="V282" s="3">
        <v>10</v>
      </c>
      <c r="W282" s="24">
        <v>1000</v>
      </c>
      <c r="X282" s="26">
        <f>V282*W282</f>
        <v>10000</v>
      </c>
      <c r="Y282" s="26">
        <f>X282*1.12</f>
        <v>11200.000000000002</v>
      </c>
      <c r="Z282" s="4"/>
      <c r="AA282" s="4" t="s">
        <v>1405</v>
      </c>
      <c r="AB282" s="4"/>
      <c r="AC282" s="137"/>
    </row>
    <row r="283" spans="1:29" ht="89.25">
      <c r="A283" s="3" t="s">
        <v>2411</v>
      </c>
      <c r="B283" s="4" t="s">
        <v>493</v>
      </c>
      <c r="C283" s="4" t="s">
        <v>494</v>
      </c>
      <c r="D283" s="103" t="s">
        <v>306</v>
      </c>
      <c r="E283" s="10" t="s">
        <v>304</v>
      </c>
      <c r="F283" s="10" t="s">
        <v>304</v>
      </c>
      <c r="G283" s="10" t="s">
        <v>308</v>
      </c>
      <c r="H283" s="10" t="s">
        <v>305</v>
      </c>
      <c r="I283" s="3" t="s">
        <v>311</v>
      </c>
      <c r="J283" s="4"/>
      <c r="K283" s="4" t="s">
        <v>506</v>
      </c>
      <c r="L283" s="4">
        <v>0</v>
      </c>
      <c r="M283" s="3">
        <v>231010000</v>
      </c>
      <c r="N283" s="4" t="s">
        <v>498</v>
      </c>
      <c r="O283" s="3" t="s">
        <v>1563</v>
      </c>
      <c r="P283" s="4" t="s">
        <v>498</v>
      </c>
      <c r="Q283" s="4" t="s">
        <v>500</v>
      </c>
      <c r="R283" s="12" t="s">
        <v>1431</v>
      </c>
      <c r="S283" s="12" t="s">
        <v>1432</v>
      </c>
      <c r="T283" s="4">
        <v>796</v>
      </c>
      <c r="U283" s="4" t="s">
        <v>508</v>
      </c>
      <c r="V283" s="3">
        <v>1</v>
      </c>
      <c r="W283" s="41">
        <v>7143</v>
      </c>
      <c r="X283" s="47">
        <v>7143</v>
      </c>
      <c r="Y283" s="26">
        <v>8000</v>
      </c>
      <c r="Z283" s="4"/>
      <c r="AA283" s="4" t="s">
        <v>1405</v>
      </c>
      <c r="AB283" s="4"/>
      <c r="AC283" s="137"/>
    </row>
    <row r="284" spans="1:29" ht="93" customHeight="1">
      <c r="A284" s="3" t="s">
        <v>2412</v>
      </c>
      <c r="B284" s="4" t="s">
        <v>493</v>
      </c>
      <c r="C284" s="4" t="s">
        <v>494</v>
      </c>
      <c r="D284" s="4" t="s">
        <v>306</v>
      </c>
      <c r="E284" s="10" t="s">
        <v>304</v>
      </c>
      <c r="F284" s="10" t="s">
        <v>304</v>
      </c>
      <c r="G284" s="10" t="s">
        <v>308</v>
      </c>
      <c r="H284" s="10" t="s">
        <v>305</v>
      </c>
      <c r="I284" s="3" t="s">
        <v>312</v>
      </c>
      <c r="J284" s="4"/>
      <c r="K284" s="4" t="s">
        <v>506</v>
      </c>
      <c r="L284" s="4">
        <v>0</v>
      </c>
      <c r="M284" s="3">
        <v>231010000</v>
      </c>
      <c r="N284" s="4" t="s">
        <v>498</v>
      </c>
      <c r="O284" s="3" t="s">
        <v>1563</v>
      </c>
      <c r="P284" s="4" t="s">
        <v>498</v>
      </c>
      <c r="Q284" s="4" t="s">
        <v>500</v>
      </c>
      <c r="R284" s="12" t="s">
        <v>1431</v>
      </c>
      <c r="S284" s="12" t="s">
        <v>1432</v>
      </c>
      <c r="T284" s="4">
        <v>796</v>
      </c>
      <c r="U284" s="4" t="s">
        <v>508</v>
      </c>
      <c r="V284" s="3">
        <v>15</v>
      </c>
      <c r="W284" s="41">
        <v>7143</v>
      </c>
      <c r="X284" s="47">
        <v>107143</v>
      </c>
      <c r="Y284" s="26">
        <v>120000</v>
      </c>
      <c r="Z284" s="4"/>
      <c r="AA284" s="4" t="s">
        <v>1405</v>
      </c>
      <c r="AB284" s="4"/>
      <c r="AC284" s="137"/>
    </row>
    <row r="285" spans="1:29" ht="100.5" customHeight="1">
      <c r="A285" s="3" t="s">
        <v>2413</v>
      </c>
      <c r="B285" s="4" t="s">
        <v>493</v>
      </c>
      <c r="C285" s="4" t="s">
        <v>494</v>
      </c>
      <c r="D285" s="104" t="s">
        <v>310</v>
      </c>
      <c r="E285" s="10" t="s">
        <v>1240</v>
      </c>
      <c r="F285" s="10" t="s">
        <v>1239</v>
      </c>
      <c r="G285" s="10" t="s">
        <v>1242</v>
      </c>
      <c r="H285" s="10" t="s">
        <v>1241</v>
      </c>
      <c r="I285" s="3" t="s">
        <v>1243</v>
      </c>
      <c r="J285" s="4"/>
      <c r="K285" s="4" t="s">
        <v>506</v>
      </c>
      <c r="L285" s="4">
        <v>0</v>
      </c>
      <c r="M285" s="3">
        <v>231010000</v>
      </c>
      <c r="N285" s="4" t="s">
        <v>498</v>
      </c>
      <c r="O285" s="3" t="s">
        <v>1563</v>
      </c>
      <c r="P285" s="4" t="s">
        <v>498</v>
      </c>
      <c r="Q285" s="4" t="s">
        <v>500</v>
      </c>
      <c r="R285" s="12" t="s">
        <v>1431</v>
      </c>
      <c r="S285" s="12" t="s">
        <v>1432</v>
      </c>
      <c r="T285" s="12">
        <v>796</v>
      </c>
      <c r="U285" s="4" t="s">
        <v>508</v>
      </c>
      <c r="V285" s="3">
        <v>10</v>
      </c>
      <c r="W285" s="41">
        <v>22321.42857142857</v>
      </c>
      <c r="X285" s="47">
        <v>223214.28571428568</v>
      </c>
      <c r="Y285" s="26">
        <v>250000</v>
      </c>
      <c r="Z285" s="4"/>
      <c r="AA285" s="4" t="s">
        <v>1405</v>
      </c>
      <c r="AB285" s="4"/>
      <c r="AC285" s="137"/>
    </row>
    <row r="286" spans="1:29" ht="89.25">
      <c r="A286" s="3" t="s">
        <v>2414</v>
      </c>
      <c r="B286" s="4" t="s">
        <v>493</v>
      </c>
      <c r="C286" s="4" t="s">
        <v>494</v>
      </c>
      <c r="D286" s="3" t="s">
        <v>313</v>
      </c>
      <c r="E286" s="10" t="s">
        <v>304</v>
      </c>
      <c r="F286" s="10" t="s">
        <v>772</v>
      </c>
      <c r="G286" s="10" t="s">
        <v>307</v>
      </c>
      <c r="H286" s="10" t="s">
        <v>305</v>
      </c>
      <c r="I286" s="3" t="s">
        <v>773</v>
      </c>
      <c r="J286" s="4"/>
      <c r="K286" s="4" t="s">
        <v>506</v>
      </c>
      <c r="L286" s="4">
        <v>0</v>
      </c>
      <c r="M286" s="3">
        <v>231010000</v>
      </c>
      <c r="N286" s="4" t="s">
        <v>498</v>
      </c>
      <c r="O286" s="3" t="s">
        <v>1563</v>
      </c>
      <c r="P286" s="4" t="s">
        <v>498</v>
      </c>
      <c r="Q286" s="4" t="s">
        <v>500</v>
      </c>
      <c r="R286" s="12" t="s">
        <v>1431</v>
      </c>
      <c r="S286" s="12" t="s">
        <v>1432</v>
      </c>
      <c r="T286" s="4">
        <v>796</v>
      </c>
      <c r="U286" s="4" t="s">
        <v>508</v>
      </c>
      <c r="V286" s="3">
        <v>2</v>
      </c>
      <c r="W286" s="41">
        <v>31249.999999999996</v>
      </c>
      <c r="X286" s="47">
        <v>62499.99999999999</v>
      </c>
      <c r="Y286" s="26">
        <v>70000</v>
      </c>
      <c r="Z286" s="4"/>
      <c r="AA286" s="4" t="s">
        <v>1405</v>
      </c>
      <c r="AB286" s="4"/>
      <c r="AC286" s="137"/>
    </row>
    <row r="287" spans="1:29" ht="89.25">
      <c r="A287" s="3" t="s">
        <v>2415</v>
      </c>
      <c r="B287" s="4" t="s">
        <v>493</v>
      </c>
      <c r="C287" s="4" t="s">
        <v>494</v>
      </c>
      <c r="D287" s="3" t="s">
        <v>313</v>
      </c>
      <c r="E287" s="10" t="s">
        <v>774</v>
      </c>
      <c r="F287" s="10" t="s">
        <v>774</v>
      </c>
      <c r="G287" s="10" t="s">
        <v>308</v>
      </c>
      <c r="H287" s="10" t="s">
        <v>305</v>
      </c>
      <c r="I287" s="3" t="s">
        <v>775</v>
      </c>
      <c r="J287" s="4"/>
      <c r="K287" s="4" t="s">
        <v>506</v>
      </c>
      <c r="L287" s="4">
        <v>0</v>
      </c>
      <c r="M287" s="3">
        <v>231010000</v>
      </c>
      <c r="N287" s="4" t="s">
        <v>498</v>
      </c>
      <c r="O287" s="3" t="s">
        <v>1563</v>
      </c>
      <c r="P287" s="4" t="s">
        <v>498</v>
      </c>
      <c r="Q287" s="4" t="s">
        <v>500</v>
      </c>
      <c r="R287" s="12" t="s">
        <v>1431</v>
      </c>
      <c r="S287" s="12" t="s">
        <v>1432</v>
      </c>
      <c r="T287" s="4">
        <v>796</v>
      </c>
      <c r="U287" s="4" t="s">
        <v>508</v>
      </c>
      <c r="V287" s="3">
        <v>4</v>
      </c>
      <c r="W287" s="41">
        <v>13392.857142857141</v>
      </c>
      <c r="X287" s="47">
        <v>53571.428571428565</v>
      </c>
      <c r="Y287" s="26">
        <v>60000</v>
      </c>
      <c r="Z287" s="4"/>
      <c r="AA287" s="4" t="s">
        <v>1405</v>
      </c>
      <c r="AB287" s="4"/>
      <c r="AC287" s="137"/>
    </row>
    <row r="288" spans="1:29" ht="89.25">
      <c r="A288" s="3" t="s">
        <v>2416</v>
      </c>
      <c r="B288" s="4" t="s">
        <v>493</v>
      </c>
      <c r="C288" s="4" t="s">
        <v>494</v>
      </c>
      <c r="D288" s="3" t="s">
        <v>313</v>
      </c>
      <c r="E288" s="10" t="s">
        <v>304</v>
      </c>
      <c r="F288" s="10" t="s">
        <v>772</v>
      </c>
      <c r="G288" s="10" t="s">
        <v>307</v>
      </c>
      <c r="H288" s="10" t="s">
        <v>305</v>
      </c>
      <c r="I288" s="3" t="s">
        <v>776</v>
      </c>
      <c r="J288" s="4"/>
      <c r="K288" s="4" t="s">
        <v>506</v>
      </c>
      <c r="L288" s="4">
        <v>0</v>
      </c>
      <c r="M288" s="3">
        <v>231010000</v>
      </c>
      <c r="N288" s="4" t="s">
        <v>498</v>
      </c>
      <c r="O288" s="3" t="s">
        <v>1563</v>
      </c>
      <c r="P288" s="4" t="s">
        <v>498</v>
      </c>
      <c r="Q288" s="4" t="s">
        <v>500</v>
      </c>
      <c r="R288" s="12" t="s">
        <v>1431</v>
      </c>
      <c r="S288" s="12" t="s">
        <v>1432</v>
      </c>
      <c r="T288" s="4">
        <v>796</v>
      </c>
      <c r="U288" s="4" t="s">
        <v>508</v>
      </c>
      <c r="V288" s="3">
        <v>2</v>
      </c>
      <c r="W288" s="41">
        <v>31249.999999999996</v>
      </c>
      <c r="X288" s="47">
        <v>62499.99999999999</v>
      </c>
      <c r="Y288" s="26">
        <v>70000</v>
      </c>
      <c r="Z288" s="4"/>
      <c r="AA288" s="4" t="s">
        <v>1405</v>
      </c>
      <c r="AB288" s="4"/>
      <c r="AC288" s="137"/>
    </row>
    <row r="289" spans="1:29" ht="89.25">
      <c r="A289" s="3" t="s">
        <v>2417</v>
      </c>
      <c r="B289" s="4" t="s">
        <v>493</v>
      </c>
      <c r="C289" s="4" t="s">
        <v>494</v>
      </c>
      <c r="D289" s="3" t="s">
        <v>313</v>
      </c>
      <c r="E289" s="10" t="s">
        <v>777</v>
      </c>
      <c r="F289" s="10" t="s">
        <v>777</v>
      </c>
      <c r="G289" s="10" t="s">
        <v>308</v>
      </c>
      <c r="H289" s="10" t="s">
        <v>305</v>
      </c>
      <c r="I289" s="3" t="s">
        <v>778</v>
      </c>
      <c r="J289" s="4"/>
      <c r="K289" s="4" t="s">
        <v>506</v>
      </c>
      <c r="L289" s="4">
        <v>0</v>
      </c>
      <c r="M289" s="3">
        <v>231010000</v>
      </c>
      <c r="N289" s="4" t="s">
        <v>498</v>
      </c>
      <c r="O289" s="3" t="s">
        <v>1563</v>
      </c>
      <c r="P289" s="4" t="s">
        <v>498</v>
      </c>
      <c r="Q289" s="4" t="s">
        <v>500</v>
      </c>
      <c r="R289" s="12" t="s">
        <v>1431</v>
      </c>
      <c r="S289" s="12" t="s">
        <v>1432</v>
      </c>
      <c r="T289" s="4">
        <v>796</v>
      </c>
      <c r="U289" s="4" t="s">
        <v>508</v>
      </c>
      <c r="V289" s="3">
        <v>4</v>
      </c>
      <c r="W289" s="41">
        <v>13392.857142857141</v>
      </c>
      <c r="X289" s="47">
        <v>53571.428571428565</v>
      </c>
      <c r="Y289" s="26">
        <v>60000</v>
      </c>
      <c r="Z289" s="4"/>
      <c r="AA289" s="4" t="s">
        <v>1405</v>
      </c>
      <c r="AB289" s="4"/>
      <c r="AC289" s="137"/>
    </row>
    <row r="290" spans="1:29" ht="89.25">
      <c r="A290" s="3" t="s">
        <v>2418</v>
      </c>
      <c r="B290" s="4" t="s">
        <v>493</v>
      </c>
      <c r="C290" s="4" t="s">
        <v>494</v>
      </c>
      <c r="D290" s="4" t="s">
        <v>306</v>
      </c>
      <c r="E290" s="10" t="s">
        <v>304</v>
      </c>
      <c r="F290" s="10" t="s">
        <v>304</v>
      </c>
      <c r="G290" s="10" t="s">
        <v>308</v>
      </c>
      <c r="H290" s="10" t="s">
        <v>305</v>
      </c>
      <c r="I290" s="3" t="s">
        <v>314</v>
      </c>
      <c r="J290" s="4"/>
      <c r="K290" s="4" t="s">
        <v>506</v>
      </c>
      <c r="L290" s="4">
        <v>0</v>
      </c>
      <c r="M290" s="3">
        <v>231010000</v>
      </c>
      <c r="N290" s="4" t="s">
        <v>498</v>
      </c>
      <c r="O290" s="3" t="s">
        <v>1563</v>
      </c>
      <c r="P290" s="4" t="s">
        <v>498</v>
      </c>
      <c r="Q290" s="4" t="s">
        <v>500</v>
      </c>
      <c r="R290" s="12" t="s">
        <v>1431</v>
      </c>
      <c r="S290" s="12" t="s">
        <v>1432</v>
      </c>
      <c r="T290" s="4">
        <v>796</v>
      </c>
      <c r="U290" s="4" t="s">
        <v>508</v>
      </c>
      <c r="V290" s="3">
        <v>11</v>
      </c>
      <c r="W290" s="41">
        <v>7143</v>
      </c>
      <c r="X290" s="47">
        <v>78571</v>
      </c>
      <c r="Y290" s="26">
        <v>88000</v>
      </c>
      <c r="Z290" s="4"/>
      <c r="AA290" s="4" t="s">
        <v>1405</v>
      </c>
      <c r="AB290" s="4"/>
      <c r="AC290" s="137"/>
    </row>
    <row r="291" spans="1:29" ht="89.25">
      <c r="A291" s="3" t="s">
        <v>2419</v>
      </c>
      <c r="B291" s="4" t="s">
        <v>493</v>
      </c>
      <c r="C291" s="4" t="s">
        <v>494</v>
      </c>
      <c r="D291" s="4" t="s">
        <v>306</v>
      </c>
      <c r="E291" s="10" t="s">
        <v>304</v>
      </c>
      <c r="F291" s="10" t="s">
        <v>304</v>
      </c>
      <c r="G291" s="10" t="s">
        <v>308</v>
      </c>
      <c r="H291" s="10" t="s">
        <v>305</v>
      </c>
      <c r="I291" s="3" t="s">
        <v>1244</v>
      </c>
      <c r="J291" s="4"/>
      <c r="K291" s="4" t="s">
        <v>506</v>
      </c>
      <c r="L291" s="4">
        <v>0</v>
      </c>
      <c r="M291" s="3">
        <v>231010000</v>
      </c>
      <c r="N291" s="4" t="s">
        <v>498</v>
      </c>
      <c r="O291" s="3" t="s">
        <v>1563</v>
      </c>
      <c r="P291" s="4" t="s">
        <v>498</v>
      </c>
      <c r="Q291" s="4" t="s">
        <v>500</v>
      </c>
      <c r="R291" s="12" t="s">
        <v>1431</v>
      </c>
      <c r="S291" s="12" t="s">
        <v>1432</v>
      </c>
      <c r="T291" s="4">
        <v>796</v>
      </c>
      <c r="U291" s="4" t="s">
        <v>508</v>
      </c>
      <c r="V291" s="3">
        <v>15</v>
      </c>
      <c r="W291" s="41">
        <v>4462</v>
      </c>
      <c r="X291" s="47">
        <v>66930</v>
      </c>
      <c r="Y291" s="26">
        <v>74962</v>
      </c>
      <c r="Z291" s="4"/>
      <c r="AA291" s="4" t="s">
        <v>1405</v>
      </c>
      <c r="AB291" s="4"/>
      <c r="AC291" s="137"/>
    </row>
    <row r="292" spans="1:29" ht="97.5" customHeight="1">
      <c r="A292" s="3" t="s">
        <v>2420</v>
      </c>
      <c r="B292" s="4" t="s">
        <v>493</v>
      </c>
      <c r="C292" s="4" t="s">
        <v>494</v>
      </c>
      <c r="D292" s="4" t="s">
        <v>306</v>
      </c>
      <c r="E292" s="10" t="s">
        <v>780</v>
      </c>
      <c r="F292" s="10" t="s">
        <v>779</v>
      </c>
      <c r="G292" s="10" t="s">
        <v>308</v>
      </c>
      <c r="H292" s="10" t="s">
        <v>305</v>
      </c>
      <c r="I292" s="3" t="s">
        <v>781</v>
      </c>
      <c r="J292" s="4"/>
      <c r="K292" s="4" t="s">
        <v>506</v>
      </c>
      <c r="L292" s="4">
        <v>0</v>
      </c>
      <c r="M292" s="3">
        <v>231010000</v>
      </c>
      <c r="N292" s="4" t="s">
        <v>498</v>
      </c>
      <c r="O292" s="3" t="s">
        <v>1563</v>
      </c>
      <c r="P292" s="4" t="s">
        <v>498</v>
      </c>
      <c r="Q292" s="4" t="s">
        <v>500</v>
      </c>
      <c r="R292" s="12" t="s">
        <v>1431</v>
      </c>
      <c r="S292" s="12" t="s">
        <v>1432</v>
      </c>
      <c r="T292" s="4">
        <v>796</v>
      </c>
      <c r="U292" s="4" t="s">
        <v>508</v>
      </c>
      <c r="V292" s="3">
        <v>2</v>
      </c>
      <c r="W292" s="41">
        <v>7143</v>
      </c>
      <c r="X292" s="47">
        <v>14286</v>
      </c>
      <c r="Y292" s="26">
        <v>16000</v>
      </c>
      <c r="Z292" s="4"/>
      <c r="AA292" s="4" t="s">
        <v>1405</v>
      </c>
      <c r="AB292" s="4"/>
      <c r="AC292" s="137"/>
    </row>
    <row r="293" spans="1:29" ht="84" customHeight="1">
      <c r="A293" s="3" t="s">
        <v>2421</v>
      </c>
      <c r="B293" s="4" t="s">
        <v>493</v>
      </c>
      <c r="C293" s="4" t="s">
        <v>494</v>
      </c>
      <c r="D293" s="4" t="s">
        <v>306</v>
      </c>
      <c r="E293" s="10" t="s">
        <v>304</v>
      </c>
      <c r="F293" s="10" t="s">
        <v>304</v>
      </c>
      <c r="G293" s="10" t="s">
        <v>308</v>
      </c>
      <c r="H293" s="10" t="s">
        <v>305</v>
      </c>
      <c r="I293" s="3" t="s">
        <v>784</v>
      </c>
      <c r="J293" s="4"/>
      <c r="K293" s="4" t="s">
        <v>506</v>
      </c>
      <c r="L293" s="4">
        <v>0</v>
      </c>
      <c r="M293" s="3">
        <v>231010000</v>
      </c>
      <c r="N293" s="4" t="s">
        <v>498</v>
      </c>
      <c r="O293" s="3" t="s">
        <v>1563</v>
      </c>
      <c r="P293" s="4" t="s">
        <v>498</v>
      </c>
      <c r="Q293" s="4" t="s">
        <v>500</v>
      </c>
      <c r="R293" s="12" t="s">
        <v>1431</v>
      </c>
      <c r="S293" s="12" t="s">
        <v>1432</v>
      </c>
      <c r="T293" s="4">
        <v>796</v>
      </c>
      <c r="U293" s="4" t="s">
        <v>1245</v>
      </c>
      <c r="V293" s="3">
        <v>1</v>
      </c>
      <c r="W293" s="41">
        <v>60000</v>
      </c>
      <c r="X293" s="47">
        <v>60000</v>
      </c>
      <c r="Y293" s="26">
        <v>67200</v>
      </c>
      <c r="Z293" s="4"/>
      <c r="AA293" s="4" t="s">
        <v>1405</v>
      </c>
      <c r="AB293" s="4"/>
      <c r="AC293" s="137"/>
    </row>
    <row r="294" spans="1:29" ht="140.25">
      <c r="A294" s="3" t="s">
        <v>2422</v>
      </c>
      <c r="B294" s="4" t="s">
        <v>493</v>
      </c>
      <c r="C294" s="4" t="s">
        <v>494</v>
      </c>
      <c r="D294" s="4" t="s">
        <v>1246</v>
      </c>
      <c r="E294" s="4" t="s">
        <v>1810</v>
      </c>
      <c r="F294" s="4" t="s">
        <v>1812</v>
      </c>
      <c r="G294" s="4" t="s">
        <v>1247</v>
      </c>
      <c r="H294" s="4" t="s">
        <v>1811</v>
      </c>
      <c r="I294" s="3" t="s">
        <v>28</v>
      </c>
      <c r="J294" s="4"/>
      <c r="K294" s="4" t="s">
        <v>506</v>
      </c>
      <c r="L294" s="3">
        <v>90</v>
      </c>
      <c r="M294" s="3">
        <v>231010000</v>
      </c>
      <c r="N294" s="4" t="s">
        <v>498</v>
      </c>
      <c r="O294" s="16" t="s">
        <v>1562</v>
      </c>
      <c r="P294" s="4" t="s">
        <v>498</v>
      </c>
      <c r="Q294" s="4" t="s">
        <v>500</v>
      </c>
      <c r="R294" s="4" t="s">
        <v>1848</v>
      </c>
      <c r="S294" s="12" t="s">
        <v>1432</v>
      </c>
      <c r="T294" s="23" t="s">
        <v>652</v>
      </c>
      <c r="U294" s="15" t="s">
        <v>653</v>
      </c>
      <c r="V294" s="3">
        <v>150</v>
      </c>
      <c r="W294" s="24">
        <v>415</v>
      </c>
      <c r="X294" s="26">
        <v>0</v>
      </c>
      <c r="Y294" s="26">
        <f>X294*1.12</f>
        <v>0</v>
      </c>
      <c r="Z294" s="4"/>
      <c r="AA294" s="4" t="s">
        <v>1405</v>
      </c>
      <c r="AB294" s="4">
        <v>11.22</v>
      </c>
      <c r="AC294" s="137"/>
    </row>
    <row r="295" spans="1:29" ht="140.25">
      <c r="A295" s="3" t="s">
        <v>2924</v>
      </c>
      <c r="B295" s="4" t="s">
        <v>493</v>
      </c>
      <c r="C295" s="4" t="s">
        <v>494</v>
      </c>
      <c r="D295" s="4" t="s">
        <v>1246</v>
      </c>
      <c r="E295" s="4" t="s">
        <v>1810</v>
      </c>
      <c r="F295" s="4" t="s">
        <v>1812</v>
      </c>
      <c r="G295" s="4" t="s">
        <v>1247</v>
      </c>
      <c r="H295" s="4" t="s">
        <v>1811</v>
      </c>
      <c r="I295" s="3" t="s">
        <v>28</v>
      </c>
      <c r="J295" s="4"/>
      <c r="K295" s="4" t="s">
        <v>506</v>
      </c>
      <c r="L295" s="3">
        <v>90</v>
      </c>
      <c r="M295" s="3">
        <v>231010000</v>
      </c>
      <c r="N295" s="4" t="s">
        <v>498</v>
      </c>
      <c r="O295" s="16" t="s">
        <v>1419</v>
      </c>
      <c r="P295" s="4" t="s">
        <v>498</v>
      </c>
      <c r="Q295" s="4" t="s">
        <v>500</v>
      </c>
      <c r="R295" s="4" t="s">
        <v>1848</v>
      </c>
      <c r="S295" s="12" t="s">
        <v>1432</v>
      </c>
      <c r="T295" s="23" t="s">
        <v>652</v>
      </c>
      <c r="U295" s="15" t="s">
        <v>653</v>
      </c>
      <c r="V295" s="3">
        <v>150</v>
      </c>
      <c r="W295" s="24">
        <v>415</v>
      </c>
      <c r="X295" s="26">
        <v>0</v>
      </c>
      <c r="Y295" s="26">
        <f>X295*1.12</f>
        <v>0</v>
      </c>
      <c r="Z295" s="4" t="s">
        <v>504</v>
      </c>
      <c r="AA295" s="4" t="s">
        <v>1405</v>
      </c>
      <c r="AB295" s="4">
        <v>15</v>
      </c>
      <c r="AC295" s="137"/>
    </row>
    <row r="296" spans="1:29" ht="140.25">
      <c r="A296" s="3" t="s">
        <v>2971</v>
      </c>
      <c r="B296" s="4" t="s">
        <v>493</v>
      </c>
      <c r="C296" s="4" t="s">
        <v>494</v>
      </c>
      <c r="D296" s="4" t="s">
        <v>1246</v>
      </c>
      <c r="E296" s="4" t="s">
        <v>1810</v>
      </c>
      <c r="F296" s="4" t="s">
        <v>1812</v>
      </c>
      <c r="G296" s="4" t="s">
        <v>1247</v>
      </c>
      <c r="H296" s="4" t="s">
        <v>1811</v>
      </c>
      <c r="I296" s="3" t="s">
        <v>28</v>
      </c>
      <c r="J296" s="4"/>
      <c r="K296" s="4" t="s">
        <v>506</v>
      </c>
      <c r="L296" s="3">
        <v>90</v>
      </c>
      <c r="M296" s="3">
        <v>231010000</v>
      </c>
      <c r="N296" s="4" t="s">
        <v>498</v>
      </c>
      <c r="O296" s="16" t="s">
        <v>1419</v>
      </c>
      <c r="P296" s="4" t="s">
        <v>498</v>
      </c>
      <c r="Q296" s="4" t="s">
        <v>500</v>
      </c>
      <c r="R296" s="4" t="s">
        <v>1848</v>
      </c>
      <c r="S296" s="4" t="s">
        <v>2660</v>
      </c>
      <c r="T296" s="23" t="s">
        <v>652</v>
      </c>
      <c r="U296" s="15" t="s">
        <v>653</v>
      </c>
      <c r="V296" s="3">
        <v>150</v>
      </c>
      <c r="W296" s="24">
        <v>415</v>
      </c>
      <c r="X296" s="26">
        <f>V296*W296</f>
        <v>62250</v>
      </c>
      <c r="Y296" s="26">
        <f>X296*1.12</f>
        <v>69720</v>
      </c>
      <c r="Z296" s="4" t="s">
        <v>504</v>
      </c>
      <c r="AA296" s="4" t="s">
        <v>1405</v>
      </c>
      <c r="AB296" s="4"/>
      <c r="AC296" s="137"/>
    </row>
    <row r="297" spans="1:28" ht="114.75">
      <c r="A297" s="3" t="s">
        <v>2423</v>
      </c>
      <c r="B297" s="4" t="s">
        <v>1263</v>
      </c>
      <c r="C297" s="4" t="s">
        <v>1264</v>
      </c>
      <c r="D297" s="3" t="s">
        <v>1265</v>
      </c>
      <c r="E297" s="118" t="s">
        <v>1266</v>
      </c>
      <c r="F297" s="3" t="s">
        <v>53</v>
      </c>
      <c r="G297" s="3" t="s">
        <v>1267</v>
      </c>
      <c r="H297" s="31" t="s">
        <v>1267</v>
      </c>
      <c r="I297" s="3"/>
      <c r="J297" s="4"/>
      <c r="K297" s="4" t="s">
        <v>506</v>
      </c>
      <c r="L297" s="12" t="s">
        <v>61</v>
      </c>
      <c r="M297" s="3">
        <v>231010000</v>
      </c>
      <c r="N297" s="4" t="s">
        <v>498</v>
      </c>
      <c r="O297" s="12" t="s">
        <v>658</v>
      </c>
      <c r="P297" s="4" t="s">
        <v>498</v>
      </c>
      <c r="Q297" s="4" t="s">
        <v>500</v>
      </c>
      <c r="R297" s="4" t="s">
        <v>518</v>
      </c>
      <c r="S297" s="4" t="s">
        <v>511</v>
      </c>
      <c r="T297" s="12" t="s">
        <v>179</v>
      </c>
      <c r="U297" s="4" t="s">
        <v>508</v>
      </c>
      <c r="V297" s="3">
        <v>4</v>
      </c>
      <c r="W297" s="11">
        <v>1071</v>
      </c>
      <c r="X297" s="26">
        <f>W297*V297</f>
        <v>4284</v>
      </c>
      <c r="Y297" s="26">
        <f aca="true" t="shared" si="15" ref="Y297:Y308">X297*(1+12%)</f>
        <v>4798.080000000001</v>
      </c>
      <c r="Z297" s="4"/>
      <c r="AA297" s="4" t="s">
        <v>1405</v>
      </c>
      <c r="AB297" s="4"/>
    </row>
    <row r="298" spans="1:28" ht="102">
      <c r="A298" s="3" t="s">
        <v>2424</v>
      </c>
      <c r="B298" s="4" t="s">
        <v>1263</v>
      </c>
      <c r="C298" s="4" t="s">
        <v>1264</v>
      </c>
      <c r="D298" s="3" t="s">
        <v>220</v>
      </c>
      <c r="E298" s="118" t="s">
        <v>433</v>
      </c>
      <c r="F298" s="3" t="s">
        <v>54</v>
      </c>
      <c r="G298" s="10" t="s">
        <v>43</v>
      </c>
      <c r="H298" s="10" t="s">
        <v>5</v>
      </c>
      <c r="I298" s="10"/>
      <c r="J298" s="4"/>
      <c r="K298" s="4" t="s">
        <v>506</v>
      </c>
      <c r="L298" s="12" t="s">
        <v>61</v>
      </c>
      <c r="M298" s="3">
        <v>231010000</v>
      </c>
      <c r="N298" s="4" t="s">
        <v>498</v>
      </c>
      <c r="O298" s="12" t="s">
        <v>561</v>
      </c>
      <c r="P298" s="4" t="s">
        <v>498</v>
      </c>
      <c r="Q298" s="4" t="s">
        <v>500</v>
      </c>
      <c r="R298" s="4" t="s">
        <v>518</v>
      </c>
      <c r="S298" s="4" t="s">
        <v>511</v>
      </c>
      <c r="T298" s="12" t="s">
        <v>179</v>
      </c>
      <c r="U298" s="4" t="s">
        <v>508</v>
      </c>
      <c r="V298" s="3">
        <v>10</v>
      </c>
      <c r="W298" s="11">
        <v>268</v>
      </c>
      <c r="X298" s="26">
        <f>W298*V298</f>
        <v>2680</v>
      </c>
      <c r="Y298" s="26">
        <f t="shared" si="15"/>
        <v>3001.6000000000004</v>
      </c>
      <c r="Z298" s="4"/>
      <c r="AA298" s="4" t="s">
        <v>1405</v>
      </c>
      <c r="AB298" s="4"/>
    </row>
    <row r="299" spans="1:28" ht="102">
      <c r="A299" s="3" t="s">
        <v>2425</v>
      </c>
      <c r="B299" s="4" t="s">
        <v>1263</v>
      </c>
      <c r="C299" s="4" t="s">
        <v>1264</v>
      </c>
      <c r="D299" s="3" t="s">
        <v>175</v>
      </c>
      <c r="E299" s="118" t="s">
        <v>177</v>
      </c>
      <c r="F299" s="3" t="s">
        <v>176</v>
      </c>
      <c r="G299" s="3" t="s">
        <v>178</v>
      </c>
      <c r="H299" s="31" t="s">
        <v>174</v>
      </c>
      <c r="I299" s="3" t="s">
        <v>1268</v>
      </c>
      <c r="J299" s="4"/>
      <c r="K299" s="4" t="s">
        <v>497</v>
      </c>
      <c r="L299" s="12" t="s">
        <v>1269</v>
      </c>
      <c r="M299" s="3">
        <v>231010000</v>
      </c>
      <c r="N299" s="4" t="s">
        <v>498</v>
      </c>
      <c r="O299" s="12" t="s">
        <v>561</v>
      </c>
      <c r="P299" s="4" t="s">
        <v>498</v>
      </c>
      <c r="Q299" s="4" t="s">
        <v>500</v>
      </c>
      <c r="R299" s="4" t="s">
        <v>518</v>
      </c>
      <c r="S299" s="4" t="s">
        <v>511</v>
      </c>
      <c r="T299" s="12">
        <v>796</v>
      </c>
      <c r="U299" s="4" t="s">
        <v>508</v>
      </c>
      <c r="V299" s="3">
        <v>40</v>
      </c>
      <c r="W299" s="11">
        <v>500</v>
      </c>
      <c r="X299" s="26">
        <f>W299*V299</f>
        <v>20000</v>
      </c>
      <c r="Y299" s="26">
        <f t="shared" si="15"/>
        <v>22400.000000000004</v>
      </c>
      <c r="Z299" s="4"/>
      <c r="AA299" s="4" t="s">
        <v>1405</v>
      </c>
      <c r="AB299" s="4"/>
    </row>
    <row r="300" spans="1:28" ht="102">
      <c r="A300" s="3" t="s">
        <v>2426</v>
      </c>
      <c r="B300" s="4" t="s">
        <v>1263</v>
      </c>
      <c r="C300" s="4" t="s">
        <v>1264</v>
      </c>
      <c r="D300" s="3" t="s">
        <v>665</v>
      </c>
      <c r="E300" s="4" t="s">
        <v>667</v>
      </c>
      <c r="F300" s="3" t="s">
        <v>666</v>
      </c>
      <c r="G300" s="3" t="s">
        <v>669</v>
      </c>
      <c r="H300" s="31" t="s">
        <v>668</v>
      </c>
      <c r="I300" s="3" t="s">
        <v>670</v>
      </c>
      <c r="J300" s="4"/>
      <c r="K300" s="4" t="s">
        <v>506</v>
      </c>
      <c r="L300" s="12" t="s">
        <v>61</v>
      </c>
      <c r="M300" s="3">
        <v>231010000</v>
      </c>
      <c r="N300" s="4" t="s">
        <v>498</v>
      </c>
      <c r="O300" s="12" t="s">
        <v>561</v>
      </c>
      <c r="P300" s="4" t="s">
        <v>498</v>
      </c>
      <c r="Q300" s="4" t="s">
        <v>500</v>
      </c>
      <c r="R300" s="4" t="s">
        <v>518</v>
      </c>
      <c r="S300" s="4" t="s">
        <v>511</v>
      </c>
      <c r="T300" s="23" t="s">
        <v>652</v>
      </c>
      <c r="U300" s="15" t="s">
        <v>653</v>
      </c>
      <c r="V300" s="3">
        <v>12</v>
      </c>
      <c r="W300" s="11">
        <v>500</v>
      </c>
      <c r="X300" s="26">
        <f>W300*V300</f>
        <v>6000</v>
      </c>
      <c r="Y300" s="26">
        <f t="shared" si="15"/>
        <v>6720.000000000001</v>
      </c>
      <c r="Z300" s="4"/>
      <c r="AA300" s="4" t="s">
        <v>1405</v>
      </c>
      <c r="AB300" s="4"/>
    </row>
    <row r="301" spans="1:28" ht="69.75" customHeight="1">
      <c r="A301" s="3" t="s">
        <v>2427</v>
      </c>
      <c r="B301" s="4" t="s">
        <v>1263</v>
      </c>
      <c r="C301" s="4" t="s">
        <v>1264</v>
      </c>
      <c r="D301" s="3" t="s">
        <v>1270</v>
      </c>
      <c r="E301" s="4" t="s">
        <v>1272</v>
      </c>
      <c r="F301" s="3" t="s">
        <v>1271</v>
      </c>
      <c r="G301" s="3" t="s">
        <v>1274</v>
      </c>
      <c r="H301" s="31" t="s">
        <v>1273</v>
      </c>
      <c r="I301" s="3" t="s">
        <v>65</v>
      </c>
      <c r="J301" s="4"/>
      <c r="K301" s="4" t="s">
        <v>506</v>
      </c>
      <c r="L301" s="12" t="s">
        <v>61</v>
      </c>
      <c r="M301" s="3">
        <v>231010000</v>
      </c>
      <c r="N301" s="4" t="s">
        <v>498</v>
      </c>
      <c r="O301" s="12" t="s">
        <v>561</v>
      </c>
      <c r="P301" s="4" t="s">
        <v>498</v>
      </c>
      <c r="Q301" s="4" t="s">
        <v>500</v>
      </c>
      <c r="R301" s="4" t="s">
        <v>518</v>
      </c>
      <c r="S301" s="4" t="s">
        <v>511</v>
      </c>
      <c r="T301" s="23" t="s">
        <v>652</v>
      </c>
      <c r="U301" s="15" t="s">
        <v>653</v>
      </c>
      <c r="V301" s="3">
        <v>24</v>
      </c>
      <c r="W301" s="11">
        <v>1500</v>
      </c>
      <c r="X301" s="26">
        <v>0</v>
      </c>
      <c r="Y301" s="26">
        <f t="shared" si="15"/>
        <v>0</v>
      </c>
      <c r="Z301" s="4"/>
      <c r="AA301" s="4" t="s">
        <v>1405</v>
      </c>
      <c r="AB301" s="4">
        <v>11</v>
      </c>
    </row>
    <row r="302" spans="1:28" ht="69.75" customHeight="1">
      <c r="A302" s="3" t="s">
        <v>2951</v>
      </c>
      <c r="B302" s="4" t="s">
        <v>1263</v>
      </c>
      <c r="C302" s="4" t="s">
        <v>1264</v>
      </c>
      <c r="D302" s="3" t="s">
        <v>1270</v>
      </c>
      <c r="E302" s="4" t="s">
        <v>1272</v>
      </c>
      <c r="F302" s="3" t="s">
        <v>1271</v>
      </c>
      <c r="G302" s="3" t="s">
        <v>1274</v>
      </c>
      <c r="H302" s="31" t="s">
        <v>1273</v>
      </c>
      <c r="I302" s="3" t="s">
        <v>65</v>
      </c>
      <c r="J302" s="4"/>
      <c r="K302" s="4" t="s">
        <v>506</v>
      </c>
      <c r="L302" s="12" t="s">
        <v>61</v>
      </c>
      <c r="M302" s="3">
        <v>231010000</v>
      </c>
      <c r="N302" s="4" t="s">
        <v>498</v>
      </c>
      <c r="O302" s="3" t="s">
        <v>1419</v>
      </c>
      <c r="P302" s="4" t="s">
        <v>498</v>
      </c>
      <c r="Q302" s="4" t="s">
        <v>500</v>
      </c>
      <c r="R302" s="4" t="s">
        <v>518</v>
      </c>
      <c r="S302" s="4" t="s">
        <v>511</v>
      </c>
      <c r="T302" s="23" t="s">
        <v>652</v>
      </c>
      <c r="U302" s="15" t="s">
        <v>653</v>
      </c>
      <c r="V302" s="3">
        <v>24</v>
      </c>
      <c r="W302" s="11">
        <v>1500</v>
      </c>
      <c r="X302" s="26">
        <f>W302*V302</f>
        <v>36000</v>
      </c>
      <c r="Y302" s="26">
        <f t="shared" si="15"/>
        <v>40320.00000000001</v>
      </c>
      <c r="Z302" s="4"/>
      <c r="AA302" s="4" t="s">
        <v>1405</v>
      </c>
      <c r="AB302" s="4"/>
    </row>
    <row r="303" spans="1:28" ht="267.75">
      <c r="A303" s="3" t="s">
        <v>2428</v>
      </c>
      <c r="B303" s="4" t="s">
        <v>1263</v>
      </c>
      <c r="C303" s="4" t="s">
        <v>1264</v>
      </c>
      <c r="D303" s="3" t="s">
        <v>1275</v>
      </c>
      <c r="E303" s="118" t="s">
        <v>711</v>
      </c>
      <c r="F303" s="3" t="s">
        <v>1276</v>
      </c>
      <c r="G303" s="3" t="s">
        <v>1278</v>
      </c>
      <c r="H303" s="31" t="s">
        <v>1277</v>
      </c>
      <c r="I303" s="3" t="s">
        <v>214</v>
      </c>
      <c r="J303" s="12"/>
      <c r="K303" s="12" t="s">
        <v>497</v>
      </c>
      <c r="L303" s="12" t="s">
        <v>61</v>
      </c>
      <c r="M303" s="3">
        <v>231010000</v>
      </c>
      <c r="N303" s="4" t="s">
        <v>498</v>
      </c>
      <c r="O303" s="12" t="s">
        <v>1594</v>
      </c>
      <c r="P303" s="4" t="s">
        <v>498</v>
      </c>
      <c r="Q303" s="16" t="s">
        <v>1694</v>
      </c>
      <c r="R303" s="16" t="s">
        <v>515</v>
      </c>
      <c r="S303" s="4" t="s">
        <v>511</v>
      </c>
      <c r="T303" s="16">
        <v>112</v>
      </c>
      <c r="U303" s="16" t="s">
        <v>527</v>
      </c>
      <c r="V303" s="3">
        <v>10000</v>
      </c>
      <c r="W303" s="11">
        <v>600</v>
      </c>
      <c r="X303" s="26">
        <f>V303*W303</f>
        <v>6000000</v>
      </c>
      <c r="Y303" s="26">
        <f t="shared" si="15"/>
        <v>6720000.000000001</v>
      </c>
      <c r="Z303" s="4"/>
      <c r="AA303" s="4" t="s">
        <v>1405</v>
      </c>
      <c r="AB303" s="4"/>
    </row>
    <row r="304" spans="1:28" ht="255">
      <c r="A304" s="3" t="s">
        <v>2429</v>
      </c>
      <c r="B304" s="4" t="s">
        <v>1263</v>
      </c>
      <c r="C304" s="4" t="s">
        <v>1264</v>
      </c>
      <c r="D304" s="3" t="s">
        <v>1275</v>
      </c>
      <c r="E304" s="118" t="s">
        <v>711</v>
      </c>
      <c r="F304" s="3" t="s">
        <v>1276</v>
      </c>
      <c r="G304" s="3" t="s">
        <v>1278</v>
      </c>
      <c r="H304" s="31" t="s">
        <v>1277</v>
      </c>
      <c r="I304" s="3" t="s">
        <v>213</v>
      </c>
      <c r="J304" s="12"/>
      <c r="K304" s="12" t="s">
        <v>497</v>
      </c>
      <c r="L304" s="12" t="s">
        <v>61</v>
      </c>
      <c r="M304" s="3">
        <v>231010000</v>
      </c>
      <c r="N304" s="4" t="s">
        <v>498</v>
      </c>
      <c r="O304" s="12" t="s">
        <v>1594</v>
      </c>
      <c r="P304" s="4" t="s">
        <v>498</v>
      </c>
      <c r="Q304" s="16" t="s">
        <v>1694</v>
      </c>
      <c r="R304" s="16" t="s">
        <v>515</v>
      </c>
      <c r="S304" s="4" t="s">
        <v>511</v>
      </c>
      <c r="T304" s="16">
        <v>112</v>
      </c>
      <c r="U304" s="16" t="s">
        <v>527</v>
      </c>
      <c r="V304" s="3">
        <v>7000</v>
      </c>
      <c r="W304" s="11">
        <v>600</v>
      </c>
      <c r="X304" s="26">
        <f>V304*W304</f>
        <v>4200000</v>
      </c>
      <c r="Y304" s="26">
        <f t="shared" si="15"/>
        <v>4704000</v>
      </c>
      <c r="Z304" s="4"/>
      <c r="AA304" s="4" t="s">
        <v>1405</v>
      </c>
      <c r="AB304" s="4"/>
    </row>
    <row r="305" spans="1:28" ht="102">
      <c r="A305" s="3" t="s">
        <v>2430</v>
      </c>
      <c r="B305" s="4" t="s">
        <v>1263</v>
      </c>
      <c r="C305" s="4" t="s">
        <v>1264</v>
      </c>
      <c r="D305" s="3" t="s">
        <v>581</v>
      </c>
      <c r="E305" s="118" t="s">
        <v>583</v>
      </c>
      <c r="F305" s="3" t="s">
        <v>582</v>
      </c>
      <c r="G305" s="3" t="s">
        <v>585</v>
      </c>
      <c r="H305" s="31" t="s">
        <v>584</v>
      </c>
      <c r="I305" s="3" t="s">
        <v>1279</v>
      </c>
      <c r="J305" s="12"/>
      <c r="K305" s="12" t="s">
        <v>506</v>
      </c>
      <c r="L305" s="12" t="s">
        <v>1280</v>
      </c>
      <c r="M305" s="3">
        <v>231010000</v>
      </c>
      <c r="N305" s="4" t="s">
        <v>498</v>
      </c>
      <c r="O305" s="12" t="s">
        <v>658</v>
      </c>
      <c r="P305" s="4" t="s">
        <v>498</v>
      </c>
      <c r="Q305" s="4" t="s">
        <v>500</v>
      </c>
      <c r="R305" s="4" t="s">
        <v>518</v>
      </c>
      <c r="S305" s="4" t="s">
        <v>511</v>
      </c>
      <c r="T305" s="12" t="s">
        <v>179</v>
      </c>
      <c r="U305" s="4" t="s">
        <v>508</v>
      </c>
      <c r="V305" s="3">
        <v>400</v>
      </c>
      <c r="W305" s="11">
        <v>30</v>
      </c>
      <c r="X305" s="26">
        <f>W305*V305</f>
        <v>12000</v>
      </c>
      <c r="Y305" s="26">
        <f t="shared" si="15"/>
        <v>13440.000000000002</v>
      </c>
      <c r="Z305" s="4"/>
      <c r="AA305" s="4" t="s">
        <v>1405</v>
      </c>
      <c r="AB305" s="4"/>
    </row>
    <row r="306" spans="1:28" ht="102">
      <c r="A306" s="3" t="s">
        <v>2431</v>
      </c>
      <c r="B306" s="4" t="s">
        <v>1263</v>
      </c>
      <c r="C306" s="4" t="s">
        <v>1264</v>
      </c>
      <c r="D306" s="3" t="s">
        <v>751</v>
      </c>
      <c r="E306" s="118" t="s">
        <v>271</v>
      </c>
      <c r="F306" s="3" t="s">
        <v>270</v>
      </c>
      <c r="G306" s="3" t="s">
        <v>273</v>
      </c>
      <c r="H306" s="31" t="s">
        <v>272</v>
      </c>
      <c r="I306" s="3" t="s">
        <v>1281</v>
      </c>
      <c r="J306" s="12"/>
      <c r="K306" s="12" t="s">
        <v>506</v>
      </c>
      <c r="L306" s="12" t="s">
        <v>61</v>
      </c>
      <c r="M306" s="3">
        <v>231010000</v>
      </c>
      <c r="N306" s="4" t="s">
        <v>498</v>
      </c>
      <c r="O306" s="12" t="s">
        <v>658</v>
      </c>
      <c r="P306" s="4" t="s">
        <v>498</v>
      </c>
      <c r="Q306" s="4" t="s">
        <v>500</v>
      </c>
      <c r="R306" s="4" t="s">
        <v>518</v>
      </c>
      <c r="S306" s="4" t="s">
        <v>511</v>
      </c>
      <c r="T306" s="12">
        <v>796</v>
      </c>
      <c r="U306" s="4" t="s">
        <v>508</v>
      </c>
      <c r="V306" s="3">
        <v>1</v>
      </c>
      <c r="W306" s="11">
        <v>8500</v>
      </c>
      <c r="X306" s="26">
        <f>W306*V306</f>
        <v>8500</v>
      </c>
      <c r="Y306" s="26">
        <f t="shared" si="15"/>
        <v>9520</v>
      </c>
      <c r="Z306" s="4"/>
      <c r="AA306" s="4" t="s">
        <v>1405</v>
      </c>
      <c r="AB306" s="4"/>
    </row>
    <row r="307" spans="1:28" ht="102">
      <c r="A307" s="3" t="s">
        <v>2432</v>
      </c>
      <c r="B307" s="4" t="s">
        <v>1263</v>
      </c>
      <c r="C307" s="4" t="s">
        <v>1264</v>
      </c>
      <c r="D307" s="3" t="s">
        <v>717</v>
      </c>
      <c r="E307" s="118" t="s">
        <v>719</v>
      </c>
      <c r="F307" s="3" t="s">
        <v>718</v>
      </c>
      <c r="G307" s="3" t="s">
        <v>721</v>
      </c>
      <c r="H307" s="31" t="s">
        <v>720</v>
      </c>
      <c r="I307" s="3"/>
      <c r="J307" s="12"/>
      <c r="K307" s="12" t="s">
        <v>506</v>
      </c>
      <c r="L307" s="12" t="s">
        <v>61</v>
      </c>
      <c r="M307" s="3">
        <v>231010000</v>
      </c>
      <c r="N307" s="4" t="s">
        <v>498</v>
      </c>
      <c r="O307" s="12" t="s">
        <v>658</v>
      </c>
      <c r="P307" s="4" t="s">
        <v>498</v>
      </c>
      <c r="Q307" s="4" t="s">
        <v>500</v>
      </c>
      <c r="R307" s="4" t="s">
        <v>518</v>
      </c>
      <c r="S307" s="4" t="s">
        <v>511</v>
      </c>
      <c r="T307" s="12">
        <v>112</v>
      </c>
      <c r="U307" s="4" t="s">
        <v>527</v>
      </c>
      <c r="V307" s="3">
        <f>10+50</f>
        <v>60</v>
      </c>
      <c r="W307" s="11">
        <v>600</v>
      </c>
      <c r="X307" s="26">
        <v>0</v>
      </c>
      <c r="Y307" s="26">
        <f t="shared" si="15"/>
        <v>0</v>
      </c>
      <c r="Z307" s="4"/>
      <c r="AA307" s="4" t="s">
        <v>1405</v>
      </c>
      <c r="AB307" s="4">
        <v>11</v>
      </c>
    </row>
    <row r="308" spans="1:28" ht="102">
      <c r="A308" s="3" t="s">
        <v>3058</v>
      </c>
      <c r="B308" s="4" t="s">
        <v>1263</v>
      </c>
      <c r="C308" s="4" t="s">
        <v>1264</v>
      </c>
      <c r="D308" s="3" t="s">
        <v>717</v>
      </c>
      <c r="E308" s="118" t="s">
        <v>719</v>
      </c>
      <c r="F308" s="3" t="s">
        <v>718</v>
      </c>
      <c r="G308" s="3" t="s">
        <v>721</v>
      </c>
      <c r="H308" s="31" t="s">
        <v>720</v>
      </c>
      <c r="I308" s="3"/>
      <c r="J308" s="12"/>
      <c r="K308" s="12" t="s">
        <v>506</v>
      </c>
      <c r="L308" s="12" t="s">
        <v>61</v>
      </c>
      <c r="M308" s="3">
        <v>231010000</v>
      </c>
      <c r="N308" s="4" t="s">
        <v>498</v>
      </c>
      <c r="O308" s="3" t="s">
        <v>1532</v>
      </c>
      <c r="P308" s="4" t="s">
        <v>498</v>
      </c>
      <c r="Q308" s="4" t="s">
        <v>500</v>
      </c>
      <c r="R308" s="4" t="s">
        <v>518</v>
      </c>
      <c r="S308" s="4" t="s">
        <v>511</v>
      </c>
      <c r="T308" s="12">
        <v>112</v>
      </c>
      <c r="U308" s="4" t="s">
        <v>527</v>
      </c>
      <c r="V308" s="3">
        <f>10+50</f>
        <v>60</v>
      </c>
      <c r="W308" s="11">
        <v>600</v>
      </c>
      <c r="X308" s="26">
        <f>W308*V308</f>
        <v>36000</v>
      </c>
      <c r="Y308" s="26">
        <f t="shared" si="15"/>
        <v>40320.00000000001</v>
      </c>
      <c r="Z308" s="4"/>
      <c r="AA308" s="4" t="s">
        <v>1405</v>
      </c>
      <c r="AB308" s="4"/>
    </row>
    <row r="309" spans="1:28" ht="102">
      <c r="A309" s="3" t="s">
        <v>2433</v>
      </c>
      <c r="B309" s="4" t="s">
        <v>1263</v>
      </c>
      <c r="C309" s="4" t="s">
        <v>1264</v>
      </c>
      <c r="D309" s="3" t="s">
        <v>1282</v>
      </c>
      <c r="E309" s="118" t="s">
        <v>654</v>
      </c>
      <c r="F309" s="3" t="s">
        <v>654</v>
      </c>
      <c r="G309" s="3" t="s">
        <v>1284</v>
      </c>
      <c r="H309" s="31" t="s">
        <v>1283</v>
      </c>
      <c r="I309" s="3"/>
      <c r="J309" s="4"/>
      <c r="K309" s="4" t="s">
        <v>506</v>
      </c>
      <c r="L309" s="3">
        <v>0</v>
      </c>
      <c r="M309" s="3">
        <v>231010000</v>
      </c>
      <c r="N309" s="4" t="s">
        <v>498</v>
      </c>
      <c r="O309" s="3" t="s">
        <v>658</v>
      </c>
      <c r="P309" s="4" t="s">
        <v>498</v>
      </c>
      <c r="Q309" s="4" t="s">
        <v>500</v>
      </c>
      <c r="R309" s="4" t="s">
        <v>510</v>
      </c>
      <c r="S309" s="4" t="s">
        <v>511</v>
      </c>
      <c r="T309" s="12">
        <v>166</v>
      </c>
      <c r="U309" s="17" t="s">
        <v>517</v>
      </c>
      <c r="V309" s="3">
        <v>20</v>
      </c>
      <c r="W309" s="11">
        <v>600</v>
      </c>
      <c r="X309" s="26">
        <v>0</v>
      </c>
      <c r="Y309" s="26">
        <f aca="true" t="shared" si="16" ref="Y309:Y320">X309*(1+12%)</f>
        <v>0</v>
      </c>
      <c r="Z309" s="4"/>
      <c r="AA309" s="4" t="s">
        <v>1405</v>
      </c>
      <c r="AB309" s="4">
        <v>11.14</v>
      </c>
    </row>
    <row r="310" spans="1:28" ht="102">
      <c r="A310" s="3" t="s">
        <v>3059</v>
      </c>
      <c r="B310" s="4" t="s">
        <v>1263</v>
      </c>
      <c r="C310" s="4" t="s">
        <v>1264</v>
      </c>
      <c r="D310" s="3" t="s">
        <v>1282</v>
      </c>
      <c r="E310" s="118" t="s">
        <v>654</v>
      </c>
      <c r="F310" s="3" t="s">
        <v>654</v>
      </c>
      <c r="G310" s="3" t="s">
        <v>1284</v>
      </c>
      <c r="H310" s="31" t="s">
        <v>1283</v>
      </c>
      <c r="I310" s="3"/>
      <c r="J310" s="4"/>
      <c r="K310" s="4" t="s">
        <v>506</v>
      </c>
      <c r="L310" s="3">
        <v>0</v>
      </c>
      <c r="M310" s="3">
        <v>231010000</v>
      </c>
      <c r="N310" s="4" t="s">
        <v>498</v>
      </c>
      <c r="O310" s="3" t="s">
        <v>1532</v>
      </c>
      <c r="P310" s="4" t="s">
        <v>498</v>
      </c>
      <c r="Q310" s="4" t="s">
        <v>500</v>
      </c>
      <c r="R310" s="12" t="s">
        <v>515</v>
      </c>
      <c r="S310" s="4" t="s">
        <v>511</v>
      </c>
      <c r="T310" s="12">
        <v>166</v>
      </c>
      <c r="U310" s="17" t="s">
        <v>517</v>
      </c>
      <c r="V310" s="3">
        <v>20</v>
      </c>
      <c r="W310" s="11">
        <v>600</v>
      </c>
      <c r="X310" s="26">
        <f>W310*V310</f>
        <v>12000</v>
      </c>
      <c r="Y310" s="26">
        <f t="shared" si="16"/>
        <v>13440.000000000002</v>
      </c>
      <c r="Z310" s="4"/>
      <c r="AA310" s="4" t="s">
        <v>1405</v>
      </c>
      <c r="AB310" s="4"/>
    </row>
    <row r="311" spans="1:28" ht="102">
      <c r="A311" s="3" t="s">
        <v>2434</v>
      </c>
      <c r="B311" s="4" t="s">
        <v>1263</v>
      </c>
      <c r="C311" s="4" t="s">
        <v>1264</v>
      </c>
      <c r="D311" s="3" t="s">
        <v>31</v>
      </c>
      <c r="E311" s="118" t="s">
        <v>654</v>
      </c>
      <c r="F311" s="3" t="s">
        <v>654</v>
      </c>
      <c r="G311" s="3" t="s">
        <v>660</v>
      </c>
      <c r="H311" s="31" t="s">
        <v>659</v>
      </c>
      <c r="I311" s="3"/>
      <c r="J311" s="4"/>
      <c r="K311" s="4" t="s">
        <v>506</v>
      </c>
      <c r="L311" s="3">
        <v>0</v>
      </c>
      <c r="M311" s="3">
        <v>231010000</v>
      </c>
      <c r="N311" s="4" t="s">
        <v>498</v>
      </c>
      <c r="O311" s="3" t="s">
        <v>658</v>
      </c>
      <c r="P311" s="4" t="s">
        <v>498</v>
      </c>
      <c r="Q311" s="4" t="s">
        <v>500</v>
      </c>
      <c r="R311" s="4" t="s">
        <v>510</v>
      </c>
      <c r="S311" s="4" t="s">
        <v>511</v>
      </c>
      <c r="T311" s="12">
        <v>166</v>
      </c>
      <c r="U311" s="17" t="s">
        <v>517</v>
      </c>
      <c r="V311" s="3">
        <v>10</v>
      </c>
      <c r="W311" s="11">
        <v>600</v>
      </c>
      <c r="X311" s="26">
        <v>0</v>
      </c>
      <c r="Y311" s="26">
        <f t="shared" si="16"/>
        <v>0</v>
      </c>
      <c r="Z311" s="32"/>
      <c r="AA311" s="4" t="s">
        <v>1405</v>
      </c>
      <c r="AB311" s="4">
        <v>11.14</v>
      </c>
    </row>
    <row r="312" spans="1:28" ht="89.25">
      <c r="A312" s="3" t="s">
        <v>3060</v>
      </c>
      <c r="B312" s="4" t="s">
        <v>1263</v>
      </c>
      <c r="C312" s="4" t="s">
        <v>1264</v>
      </c>
      <c r="D312" s="3" t="s">
        <v>31</v>
      </c>
      <c r="E312" s="118" t="s">
        <v>654</v>
      </c>
      <c r="F312" s="3" t="s">
        <v>654</v>
      </c>
      <c r="G312" s="3" t="s">
        <v>660</v>
      </c>
      <c r="H312" s="31" t="s">
        <v>659</v>
      </c>
      <c r="I312" s="3"/>
      <c r="J312" s="4"/>
      <c r="K312" s="4" t="s">
        <v>506</v>
      </c>
      <c r="L312" s="3">
        <v>0</v>
      </c>
      <c r="M312" s="3">
        <v>231010000</v>
      </c>
      <c r="N312" s="4" t="s">
        <v>498</v>
      </c>
      <c r="O312" s="3" t="s">
        <v>1532</v>
      </c>
      <c r="P312" s="4" t="s">
        <v>498</v>
      </c>
      <c r="Q312" s="4" t="s">
        <v>500</v>
      </c>
      <c r="R312" s="12" t="s">
        <v>515</v>
      </c>
      <c r="S312" s="4" t="s">
        <v>511</v>
      </c>
      <c r="T312" s="12">
        <v>166</v>
      </c>
      <c r="U312" s="17" t="s">
        <v>517</v>
      </c>
      <c r="V312" s="3">
        <v>10</v>
      </c>
      <c r="W312" s="11">
        <v>600</v>
      </c>
      <c r="X312" s="26">
        <f>W312*V312</f>
        <v>6000</v>
      </c>
      <c r="Y312" s="26">
        <f t="shared" si="16"/>
        <v>6720.000000000001</v>
      </c>
      <c r="Z312" s="32"/>
      <c r="AA312" s="4" t="s">
        <v>1405</v>
      </c>
      <c r="AB312" s="4"/>
    </row>
    <row r="313" spans="1:28" ht="102">
      <c r="A313" s="3" t="s">
        <v>2435</v>
      </c>
      <c r="B313" s="4" t="s">
        <v>1263</v>
      </c>
      <c r="C313" s="4" t="s">
        <v>1264</v>
      </c>
      <c r="D313" s="3" t="s">
        <v>1285</v>
      </c>
      <c r="E313" s="118" t="s">
        <v>654</v>
      </c>
      <c r="F313" s="3" t="s">
        <v>654</v>
      </c>
      <c r="G313" s="3" t="s">
        <v>1287</v>
      </c>
      <c r="H313" s="31" t="s">
        <v>1286</v>
      </c>
      <c r="I313" s="3"/>
      <c r="J313" s="4"/>
      <c r="K313" s="4" t="s">
        <v>506</v>
      </c>
      <c r="L313" s="3">
        <v>0</v>
      </c>
      <c r="M313" s="3">
        <v>231010000</v>
      </c>
      <c r="N313" s="4" t="s">
        <v>498</v>
      </c>
      <c r="O313" s="3" t="s">
        <v>658</v>
      </c>
      <c r="P313" s="4" t="s">
        <v>498</v>
      </c>
      <c r="Q313" s="4" t="s">
        <v>500</v>
      </c>
      <c r="R313" s="4" t="s">
        <v>510</v>
      </c>
      <c r="S313" s="4" t="s">
        <v>511</v>
      </c>
      <c r="T313" s="12">
        <v>166</v>
      </c>
      <c r="U313" s="17" t="s">
        <v>517</v>
      </c>
      <c r="V313" s="3">
        <v>50</v>
      </c>
      <c r="W313" s="11">
        <v>600</v>
      </c>
      <c r="X313" s="26">
        <v>0</v>
      </c>
      <c r="Y313" s="26">
        <f t="shared" si="16"/>
        <v>0</v>
      </c>
      <c r="Z313" s="32"/>
      <c r="AA313" s="4" t="s">
        <v>1405</v>
      </c>
      <c r="AB313" s="4">
        <v>11.14</v>
      </c>
    </row>
    <row r="314" spans="1:28" ht="102">
      <c r="A314" s="3" t="s">
        <v>3061</v>
      </c>
      <c r="B314" s="4" t="s">
        <v>1263</v>
      </c>
      <c r="C314" s="4" t="s">
        <v>1264</v>
      </c>
      <c r="D314" s="3" t="s">
        <v>1285</v>
      </c>
      <c r="E314" s="118" t="s">
        <v>654</v>
      </c>
      <c r="F314" s="3" t="s">
        <v>654</v>
      </c>
      <c r="G314" s="3" t="s">
        <v>1287</v>
      </c>
      <c r="H314" s="31" t="s">
        <v>1286</v>
      </c>
      <c r="I314" s="3"/>
      <c r="J314" s="4"/>
      <c r="K314" s="4" t="s">
        <v>506</v>
      </c>
      <c r="L314" s="3">
        <v>0</v>
      </c>
      <c r="M314" s="3">
        <v>231010000</v>
      </c>
      <c r="N314" s="4" t="s">
        <v>498</v>
      </c>
      <c r="O314" s="3" t="s">
        <v>1532</v>
      </c>
      <c r="P314" s="4" t="s">
        <v>498</v>
      </c>
      <c r="Q314" s="4" t="s">
        <v>500</v>
      </c>
      <c r="R314" s="12" t="s">
        <v>515</v>
      </c>
      <c r="S314" s="4" t="s">
        <v>511</v>
      </c>
      <c r="T314" s="12">
        <v>166</v>
      </c>
      <c r="U314" s="17" t="s">
        <v>517</v>
      </c>
      <c r="V314" s="3">
        <v>50</v>
      </c>
      <c r="W314" s="11">
        <v>600</v>
      </c>
      <c r="X314" s="26">
        <f>W314*V314</f>
        <v>30000</v>
      </c>
      <c r="Y314" s="26">
        <f t="shared" si="16"/>
        <v>33600</v>
      </c>
      <c r="Z314" s="32"/>
      <c r="AA314" s="4" t="s">
        <v>1405</v>
      </c>
      <c r="AB314" s="4"/>
    </row>
    <row r="315" spans="1:28" ht="102">
      <c r="A315" s="3" t="s">
        <v>2436</v>
      </c>
      <c r="B315" s="4" t="s">
        <v>1263</v>
      </c>
      <c r="C315" s="4" t="s">
        <v>1264</v>
      </c>
      <c r="D315" s="3" t="s">
        <v>754</v>
      </c>
      <c r="E315" s="118" t="s">
        <v>654</v>
      </c>
      <c r="F315" s="3" t="s">
        <v>654</v>
      </c>
      <c r="G315" s="3" t="s">
        <v>752</v>
      </c>
      <c r="H315" s="31" t="s">
        <v>753</v>
      </c>
      <c r="I315" s="3"/>
      <c r="J315" s="4"/>
      <c r="K315" s="4" t="s">
        <v>506</v>
      </c>
      <c r="L315" s="3">
        <v>0</v>
      </c>
      <c r="M315" s="3">
        <v>231010000</v>
      </c>
      <c r="N315" s="4" t="s">
        <v>498</v>
      </c>
      <c r="O315" s="3" t="s">
        <v>658</v>
      </c>
      <c r="P315" s="4" t="s">
        <v>498</v>
      </c>
      <c r="Q315" s="4" t="s">
        <v>500</v>
      </c>
      <c r="R315" s="4" t="s">
        <v>510</v>
      </c>
      <c r="S315" s="4" t="s">
        <v>511</v>
      </c>
      <c r="T315" s="12">
        <v>166</v>
      </c>
      <c r="U315" s="17" t="s">
        <v>517</v>
      </c>
      <c r="V315" s="3">
        <v>5</v>
      </c>
      <c r="W315" s="11">
        <v>600</v>
      </c>
      <c r="X315" s="26">
        <v>0</v>
      </c>
      <c r="Y315" s="26">
        <f t="shared" si="16"/>
        <v>0</v>
      </c>
      <c r="Z315" s="32"/>
      <c r="AA315" s="4" t="s">
        <v>1405</v>
      </c>
      <c r="AB315" s="30">
        <v>11.14</v>
      </c>
    </row>
    <row r="316" spans="1:28" ht="102">
      <c r="A316" s="3" t="s">
        <v>3062</v>
      </c>
      <c r="B316" s="4" t="s">
        <v>1263</v>
      </c>
      <c r="C316" s="4" t="s">
        <v>1264</v>
      </c>
      <c r="D316" s="3" t="s">
        <v>754</v>
      </c>
      <c r="E316" s="118" t="s">
        <v>654</v>
      </c>
      <c r="F316" s="3" t="s">
        <v>654</v>
      </c>
      <c r="G316" s="3" t="s">
        <v>752</v>
      </c>
      <c r="H316" s="31" t="s">
        <v>753</v>
      </c>
      <c r="I316" s="3"/>
      <c r="J316" s="4"/>
      <c r="K316" s="4" t="s">
        <v>506</v>
      </c>
      <c r="L316" s="3">
        <v>0</v>
      </c>
      <c r="M316" s="3">
        <v>231010000</v>
      </c>
      <c r="N316" s="4" t="s">
        <v>498</v>
      </c>
      <c r="O316" s="3" t="s">
        <v>1532</v>
      </c>
      <c r="P316" s="4" t="s">
        <v>498</v>
      </c>
      <c r="Q316" s="4" t="s">
        <v>500</v>
      </c>
      <c r="R316" s="12" t="s">
        <v>515</v>
      </c>
      <c r="S316" s="4" t="s">
        <v>511</v>
      </c>
      <c r="T316" s="12">
        <v>166</v>
      </c>
      <c r="U316" s="17" t="s">
        <v>517</v>
      </c>
      <c r="V316" s="3">
        <v>5</v>
      </c>
      <c r="W316" s="11">
        <v>600</v>
      </c>
      <c r="X316" s="26">
        <f>W316*V316</f>
        <v>3000</v>
      </c>
      <c r="Y316" s="26">
        <f t="shared" si="16"/>
        <v>3360.0000000000005</v>
      </c>
      <c r="Z316" s="32"/>
      <c r="AA316" s="4" t="s">
        <v>1405</v>
      </c>
      <c r="AB316" s="4"/>
    </row>
    <row r="317" spans="1:28" ht="112.5" customHeight="1">
      <c r="A317" s="3" t="s">
        <v>2437</v>
      </c>
      <c r="B317" s="4" t="s">
        <v>1263</v>
      </c>
      <c r="C317" s="4" t="s">
        <v>1264</v>
      </c>
      <c r="D317" s="3" t="s">
        <v>1288</v>
      </c>
      <c r="E317" s="118" t="s">
        <v>654</v>
      </c>
      <c r="F317" s="3" t="s">
        <v>654</v>
      </c>
      <c r="G317" s="3" t="s">
        <v>1290</v>
      </c>
      <c r="H317" s="31" t="s">
        <v>1289</v>
      </c>
      <c r="I317" s="3"/>
      <c r="J317" s="4"/>
      <c r="K317" s="4" t="s">
        <v>506</v>
      </c>
      <c r="L317" s="3">
        <v>0</v>
      </c>
      <c r="M317" s="3">
        <v>231010000</v>
      </c>
      <c r="N317" s="4" t="s">
        <v>498</v>
      </c>
      <c r="O317" s="3" t="s">
        <v>658</v>
      </c>
      <c r="P317" s="4" t="s">
        <v>498</v>
      </c>
      <c r="Q317" s="4" t="s">
        <v>500</v>
      </c>
      <c r="R317" s="4" t="s">
        <v>510</v>
      </c>
      <c r="S317" s="4" t="s">
        <v>511</v>
      </c>
      <c r="T317" s="12">
        <v>166</v>
      </c>
      <c r="U317" s="17" t="s">
        <v>517</v>
      </c>
      <c r="V317" s="3">
        <v>5</v>
      </c>
      <c r="W317" s="11">
        <v>600</v>
      </c>
      <c r="X317" s="26">
        <v>0</v>
      </c>
      <c r="Y317" s="26">
        <f t="shared" si="16"/>
        <v>0</v>
      </c>
      <c r="Z317" s="32"/>
      <c r="AA317" s="4" t="s">
        <v>1405</v>
      </c>
      <c r="AB317" s="4">
        <v>11.14</v>
      </c>
    </row>
    <row r="318" spans="1:28" ht="112.5" customHeight="1">
      <c r="A318" s="3" t="s">
        <v>3063</v>
      </c>
      <c r="B318" s="4" t="s">
        <v>1263</v>
      </c>
      <c r="C318" s="4" t="s">
        <v>1264</v>
      </c>
      <c r="D318" s="3" t="s">
        <v>1288</v>
      </c>
      <c r="E318" s="118" t="s">
        <v>654</v>
      </c>
      <c r="F318" s="3" t="s">
        <v>654</v>
      </c>
      <c r="G318" s="3" t="s">
        <v>1290</v>
      </c>
      <c r="H318" s="31" t="s">
        <v>1289</v>
      </c>
      <c r="I318" s="3"/>
      <c r="J318" s="4"/>
      <c r="K318" s="4" t="s">
        <v>506</v>
      </c>
      <c r="L318" s="3">
        <v>0</v>
      </c>
      <c r="M318" s="3">
        <v>231010000</v>
      </c>
      <c r="N318" s="4" t="s">
        <v>498</v>
      </c>
      <c r="O318" s="3" t="s">
        <v>1532</v>
      </c>
      <c r="P318" s="4" t="s">
        <v>498</v>
      </c>
      <c r="Q318" s="4" t="s">
        <v>500</v>
      </c>
      <c r="R318" s="12" t="s">
        <v>515</v>
      </c>
      <c r="S318" s="4" t="s">
        <v>511</v>
      </c>
      <c r="T318" s="12">
        <v>166</v>
      </c>
      <c r="U318" s="17" t="s">
        <v>517</v>
      </c>
      <c r="V318" s="3">
        <v>5</v>
      </c>
      <c r="W318" s="11">
        <v>600</v>
      </c>
      <c r="X318" s="26">
        <f>W318*V318</f>
        <v>3000</v>
      </c>
      <c r="Y318" s="26">
        <f t="shared" si="16"/>
        <v>3360.0000000000005</v>
      </c>
      <c r="Z318" s="32"/>
      <c r="AA318" s="4" t="s">
        <v>1405</v>
      </c>
      <c r="AB318" s="4"/>
    </row>
    <row r="319" spans="1:28" ht="112.5" customHeight="1">
      <c r="A319" s="3" t="s">
        <v>2438</v>
      </c>
      <c r="B319" s="4" t="s">
        <v>1263</v>
      </c>
      <c r="C319" s="4" t="s">
        <v>1264</v>
      </c>
      <c r="D319" s="3" t="s">
        <v>1291</v>
      </c>
      <c r="E319" s="118" t="s">
        <v>654</v>
      </c>
      <c r="F319" s="3" t="s">
        <v>654</v>
      </c>
      <c r="G319" s="3" t="s">
        <v>1293</v>
      </c>
      <c r="H319" s="31" t="s">
        <v>1292</v>
      </c>
      <c r="I319" s="3"/>
      <c r="J319" s="4"/>
      <c r="K319" s="4" t="s">
        <v>506</v>
      </c>
      <c r="L319" s="3">
        <v>0</v>
      </c>
      <c r="M319" s="3">
        <v>231010000</v>
      </c>
      <c r="N319" s="4" t="s">
        <v>498</v>
      </c>
      <c r="O319" s="3" t="s">
        <v>658</v>
      </c>
      <c r="P319" s="4" t="s">
        <v>498</v>
      </c>
      <c r="Q319" s="4" t="s">
        <v>500</v>
      </c>
      <c r="R319" s="4" t="s">
        <v>510</v>
      </c>
      <c r="S319" s="4" t="s">
        <v>511</v>
      </c>
      <c r="T319" s="12">
        <v>166</v>
      </c>
      <c r="U319" s="17" t="s">
        <v>517</v>
      </c>
      <c r="V319" s="3">
        <v>5</v>
      </c>
      <c r="W319" s="11">
        <v>600</v>
      </c>
      <c r="X319" s="26">
        <v>0</v>
      </c>
      <c r="Y319" s="26">
        <f t="shared" si="16"/>
        <v>0</v>
      </c>
      <c r="Z319" s="32"/>
      <c r="AA319" s="4" t="s">
        <v>1405</v>
      </c>
      <c r="AB319" s="4">
        <v>11.14</v>
      </c>
    </row>
    <row r="320" spans="1:28" ht="112.5" customHeight="1">
      <c r="A320" s="3" t="s">
        <v>3064</v>
      </c>
      <c r="B320" s="4" t="s">
        <v>1263</v>
      </c>
      <c r="C320" s="4" t="s">
        <v>1264</v>
      </c>
      <c r="D320" s="3" t="s">
        <v>1291</v>
      </c>
      <c r="E320" s="118" t="s">
        <v>654</v>
      </c>
      <c r="F320" s="3" t="s">
        <v>654</v>
      </c>
      <c r="G320" s="3" t="s">
        <v>1293</v>
      </c>
      <c r="H320" s="31" t="s">
        <v>1292</v>
      </c>
      <c r="I320" s="3"/>
      <c r="J320" s="4"/>
      <c r="K320" s="4" t="s">
        <v>506</v>
      </c>
      <c r="L320" s="3">
        <v>0</v>
      </c>
      <c r="M320" s="3">
        <v>231010000</v>
      </c>
      <c r="N320" s="4" t="s">
        <v>498</v>
      </c>
      <c r="O320" s="3" t="s">
        <v>1532</v>
      </c>
      <c r="P320" s="4" t="s">
        <v>498</v>
      </c>
      <c r="Q320" s="4" t="s">
        <v>500</v>
      </c>
      <c r="R320" s="12" t="s">
        <v>515</v>
      </c>
      <c r="S320" s="4" t="s">
        <v>511</v>
      </c>
      <c r="T320" s="12">
        <v>166</v>
      </c>
      <c r="U320" s="17" t="s">
        <v>517</v>
      </c>
      <c r="V320" s="3">
        <v>5</v>
      </c>
      <c r="W320" s="11">
        <v>600</v>
      </c>
      <c r="X320" s="26">
        <f aca="true" t="shared" si="17" ref="X320:X327">W320*V320</f>
        <v>3000</v>
      </c>
      <c r="Y320" s="26">
        <f t="shared" si="16"/>
        <v>3360.0000000000005</v>
      </c>
      <c r="Z320" s="32"/>
      <c r="AA320" s="4" t="s">
        <v>1405</v>
      </c>
      <c r="AB320" s="4"/>
    </row>
    <row r="321" spans="1:28" ht="102">
      <c r="A321" s="3" t="s">
        <v>2439</v>
      </c>
      <c r="B321" s="4" t="s">
        <v>1263</v>
      </c>
      <c r="C321" s="4" t="s">
        <v>1264</v>
      </c>
      <c r="D321" s="118" t="s">
        <v>2666</v>
      </c>
      <c r="E321" s="118" t="s">
        <v>1294</v>
      </c>
      <c r="F321" s="120" t="s">
        <v>520</v>
      </c>
      <c r="G321" s="120" t="s">
        <v>2664</v>
      </c>
      <c r="H321" s="120" t="s">
        <v>2665</v>
      </c>
      <c r="I321" s="120" t="s">
        <v>1295</v>
      </c>
      <c r="J321" s="12"/>
      <c r="K321" s="12" t="s">
        <v>506</v>
      </c>
      <c r="L321" s="12" t="s">
        <v>1280</v>
      </c>
      <c r="M321" s="3">
        <v>231010000</v>
      </c>
      <c r="N321" s="4" t="s">
        <v>498</v>
      </c>
      <c r="O321" s="12" t="s">
        <v>709</v>
      </c>
      <c r="P321" s="4" t="s">
        <v>498</v>
      </c>
      <c r="Q321" s="4" t="s">
        <v>500</v>
      </c>
      <c r="R321" s="4" t="s">
        <v>518</v>
      </c>
      <c r="S321" s="4" t="s">
        <v>511</v>
      </c>
      <c r="T321" s="12" t="s">
        <v>179</v>
      </c>
      <c r="U321" s="4" t="s">
        <v>508</v>
      </c>
      <c r="V321" s="3">
        <v>4</v>
      </c>
      <c r="W321" s="11">
        <v>500</v>
      </c>
      <c r="X321" s="26">
        <f t="shared" si="17"/>
        <v>2000</v>
      </c>
      <c r="Y321" s="26">
        <f aca="true" t="shared" si="18" ref="Y321:Y327">X321*(1+12%)</f>
        <v>2240</v>
      </c>
      <c r="Z321" s="32"/>
      <c r="AA321" s="4" t="s">
        <v>1405</v>
      </c>
      <c r="AB321" s="4"/>
    </row>
    <row r="322" spans="1:28" ht="102">
      <c r="A322" s="3" t="s">
        <v>2440</v>
      </c>
      <c r="B322" s="4" t="s">
        <v>1263</v>
      </c>
      <c r="C322" s="4" t="s">
        <v>1264</v>
      </c>
      <c r="D322" s="3" t="s">
        <v>529</v>
      </c>
      <c r="E322" s="4" t="s">
        <v>531</v>
      </c>
      <c r="F322" s="3" t="s">
        <v>530</v>
      </c>
      <c r="G322" s="3" t="s">
        <v>533</v>
      </c>
      <c r="H322" s="31" t="s">
        <v>532</v>
      </c>
      <c r="I322" s="3"/>
      <c r="J322" s="12"/>
      <c r="K322" s="12" t="s">
        <v>506</v>
      </c>
      <c r="L322" s="12" t="s">
        <v>61</v>
      </c>
      <c r="M322" s="3">
        <v>231010000</v>
      </c>
      <c r="N322" s="4" t="s">
        <v>498</v>
      </c>
      <c r="O322" s="12" t="s">
        <v>709</v>
      </c>
      <c r="P322" s="4" t="s">
        <v>498</v>
      </c>
      <c r="Q322" s="4" t="s">
        <v>500</v>
      </c>
      <c r="R322" s="4" t="s">
        <v>518</v>
      </c>
      <c r="S322" s="4" t="s">
        <v>511</v>
      </c>
      <c r="T322" s="12" t="s">
        <v>179</v>
      </c>
      <c r="U322" s="4" t="s">
        <v>508</v>
      </c>
      <c r="V322" s="3">
        <v>2</v>
      </c>
      <c r="W322" s="11">
        <v>3215</v>
      </c>
      <c r="X322" s="26">
        <f t="shared" si="17"/>
        <v>6430</v>
      </c>
      <c r="Y322" s="26">
        <f t="shared" si="18"/>
        <v>7201.6</v>
      </c>
      <c r="Z322" s="32"/>
      <c r="AA322" s="4" t="s">
        <v>1405</v>
      </c>
      <c r="AB322" s="4"/>
    </row>
    <row r="323" spans="1:28" ht="102">
      <c r="A323" s="3" t="s">
        <v>2441</v>
      </c>
      <c r="B323" s="4" t="s">
        <v>1263</v>
      </c>
      <c r="C323" s="4" t="s">
        <v>1264</v>
      </c>
      <c r="D323" s="3" t="s">
        <v>32</v>
      </c>
      <c r="E323" s="4" t="s">
        <v>531</v>
      </c>
      <c r="F323" s="3" t="s">
        <v>530</v>
      </c>
      <c r="G323" s="3" t="s">
        <v>560</v>
      </c>
      <c r="H323" s="31" t="s">
        <v>1296</v>
      </c>
      <c r="I323" s="3"/>
      <c r="J323" s="12"/>
      <c r="K323" s="12" t="s">
        <v>506</v>
      </c>
      <c r="L323" s="12" t="s">
        <v>61</v>
      </c>
      <c r="M323" s="3">
        <v>231010000</v>
      </c>
      <c r="N323" s="4" t="s">
        <v>498</v>
      </c>
      <c r="O323" s="12" t="s">
        <v>709</v>
      </c>
      <c r="P323" s="4" t="s">
        <v>498</v>
      </c>
      <c r="Q323" s="4" t="s">
        <v>500</v>
      </c>
      <c r="R323" s="4" t="s">
        <v>518</v>
      </c>
      <c r="S323" s="4" t="s">
        <v>511</v>
      </c>
      <c r="T323" s="12">
        <v>796</v>
      </c>
      <c r="U323" s="4" t="s">
        <v>508</v>
      </c>
      <c r="V323" s="3">
        <v>2</v>
      </c>
      <c r="W323" s="11">
        <v>1286</v>
      </c>
      <c r="X323" s="26">
        <f t="shared" si="17"/>
        <v>2572</v>
      </c>
      <c r="Y323" s="26">
        <f t="shared" si="18"/>
        <v>2880.6400000000003</v>
      </c>
      <c r="Z323" s="32"/>
      <c r="AA323" s="4" t="s">
        <v>1405</v>
      </c>
      <c r="AB323" s="4"/>
    </row>
    <row r="324" spans="1:28" ht="102">
      <c r="A324" s="3" t="s">
        <v>2442</v>
      </c>
      <c r="B324" s="4" t="s">
        <v>1263</v>
      </c>
      <c r="C324" s="4" t="s">
        <v>1264</v>
      </c>
      <c r="D324" s="3" t="s">
        <v>755</v>
      </c>
      <c r="E324" s="4" t="s">
        <v>1298</v>
      </c>
      <c r="F324" s="3" t="s">
        <v>1297</v>
      </c>
      <c r="G324" s="3" t="s">
        <v>756</v>
      </c>
      <c r="H324" s="107" t="s">
        <v>1299</v>
      </c>
      <c r="I324" s="3"/>
      <c r="J324" s="12"/>
      <c r="K324" s="12" t="s">
        <v>506</v>
      </c>
      <c r="L324" s="12" t="s">
        <v>61</v>
      </c>
      <c r="M324" s="3">
        <v>231010000</v>
      </c>
      <c r="N324" s="4" t="s">
        <v>498</v>
      </c>
      <c r="O324" s="12" t="s">
        <v>509</v>
      </c>
      <c r="P324" s="4" t="s">
        <v>498</v>
      </c>
      <c r="Q324" s="4" t="s">
        <v>500</v>
      </c>
      <c r="R324" s="4" t="s">
        <v>518</v>
      </c>
      <c r="S324" s="4" t="s">
        <v>511</v>
      </c>
      <c r="T324" s="12" t="s">
        <v>179</v>
      </c>
      <c r="U324" s="4" t="s">
        <v>508</v>
      </c>
      <c r="V324" s="3">
        <v>2</v>
      </c>
      <c r="W324" s="11">
        <v>1286</v>
      </c>
      <c r="X324" s="26">
        <f t="shared" si="17"/>
        <v>2572</v>
      </c>
      <c r="Y324" s="26">
        <f t="shared" si="18"/>
        <v>2880.6400000000003</v>
      </c>
      <c r="Z324" s="32"/>
      <c r="AA324" s="4" t="s">
        <v>1405</v>
      </c>
      <c r="AB324" s="4"/>
    </row>
    <row r="325" spans="1:28" ht="151.5" customHeight="1">
      <c r="A325" s="3" t="s">
        <v>2443</v>
      </c>
      <c r="B325" s="4" t="s">
        <v>1263</v>
      </c>
      <c r="C325" s="4" t="s">
        <v>1264</v>
      </c>
      <c r="D325" s="3" t="s">
        <v>275</v>
      </c>
      <c r="E325" s="4" t="s">
        <v>1301</v>
      </c>
      <c r="F325" s="3" t="s">
        <v>1300</v>
      </c>
      <c r="G325" s="3" t="s">
        <v>276</v>
      </c>
      <c r="H325" s="31" t="s">
        <v>1302</v>
      </c>
      <c r="I325" s="3"/>
      <c r="J325" s="12"/>
      <c r="K325" s="12" t="s">
        <v>506</v>
      </c>
      <c r="L325" s="12" t="s">
        <v>61</v>
      </c>
      <c r="M325" s="3">
        <v>231010000</v>
      </c>
      <c r="N325" s="4" t="s">
        <v>498</v>
      </c>
      <c r="O325" s="12" t="s">
        <v>509</v>
      </c>
      <c r="P325" s="4" t="s">
        <v>498</v>
      </c>
      <c r="Q325" s="4" t="s">
        <v>500</v>
      </c>
      <c r="R325" s="4" t="s">
        <v>518</v>
      </c>
      <c r="S325" s="4" t="s">
        <v>511</v>
      </c>
      <c r="T325" s="12">
        <v>796</v>
      </c>
      <c r="U325" s="4" t="s">
        <v>508</v>
      </c>
      <c r="V325" s="3">
        <v>2</v>
      </c>
      <c r="W325" s="11">
        <v>1286</v>
      </c>
      <c r="X325" s="26">
        <f t="shared" si="17"/>
        <v>2572</v>
      </c>
      <c r="Y325" s="26">
        <f t="shared" si="18"/>
        <v>2880.6400000000003</v>
      </c>
      <c r="Z325" s="32"/>
      <c r="AA325" s="4" t="s">
        <v>1405</v>
      </c>
      <c r="AB325" s="4"/>
    </row>
    <row r="326" spans="1:28" ht="255">
      <c r="A326" s="3" t="s">
        <v>2444</v>
      </c>
      <c r="B326" s="4" t="s">
        <v>1263</v>
      </c>
      <c r="C326" s="4" t="s">
        <v>1264</v>
      </c>
      <c r="D326" s="3" t="s">
        <v>757</v>
      </c>
      <c r="E326" s="4" t="s">
        <v>1304</v>
      </c>
      <c r="F326" s="3" t="s">
        <v>1303</v>
      </c>
      <c r="G326" s="3" t="s">
        <v>758</v>
      </c>
      <c r="H326" s="31" t="s">
        <v>1305</v>
      </c>
      <c r="I326" s="3"/>
      <c r="J326" s="12"/>
      <c r="K326" s="12" t="s">
        <v>506</v>
      </c>
      <c r="L326" s="12" t="s">
        <v>61</v>
      </c>
      <c r="M326" s="3">
        <v>231010000</v>
      </c>
      <c r="N326" s="4" t="s">
        <v>498</v>
      </c>
      <c r="O326" s="12" t="s">
        <v>509</v>
      </c>
      <c r="P326" s="4" t="s">
        <v>498</v>
      </c>
      <c r="Q326" s="4" t="s">
        <v>500</v>
      </c>
      <c r="R326" s="4" t="s">
        <v>518</v>
      </c>
      <c r="S326" s="4" t="s">
        <v>511</v>
      </c>
      <c r="T326" s="12" t="s">
        <v>179</v>
      </c>
      <c r="U326" s="4" t="s">
        <v>508</v>
      </c>
      <c r="V326" s="3">
        <v>2</v>
      </c>
      <c r="W326" s="11">
        <v>1286</v>
      </c>
      <c r="X326" s="26">
        <f t="shared" si="17"/>
        <v>2572</v>
      </c>
      <c r="Y326" s="26">
        <f t="shared" si="18"/>
        <v>2880.6400000000003</v>
      </c>
      <c r="Z326" s="32"/>
      <c r="AA326" s="4" t="s">
        <v>1405</v>
      </c>
      <c r="AB326" s="4"/>
    </row>
    <row r="327" spans="1:28" ht="102">
      <c r="A327" s="3" t="s">
        <v>2445</v>
      </c>
      <c r="B327" s="4" t="s">
        <v>1263</v>
      </c>
      <c r="C327" s="4" t="s">
        <v>1264</v>
      </c>
      <c r="D327" s="4" t="s">
        <v>2674</v>
      </c>
      <c r="E327" s="4" t="s">
        <v>2675</v>
      </c>
      <c r="F327" s="4" t="s">
        <v>2675</v>
      </c>
      <c r="G327" s="4" t="s">
        <v>2676</v>
      </c>
      <c r="H327" s="4" t="s">
        <v>2677</v>
      </c>
      <c r="I327" s="3" t="s">
        <v>759</v>
      </c>
      <c r="J327" s="12"/>
      <c r="K327" s="12" t="s">
        <v>506</v>
      </c>
      <c r="L327" s="12" t="s">
        <v>61</v>
      </c>
      <c r="M327" s="3">
        <v>231010000</v>
      </c>
      <c r="N327" s="4" t="s">
        <v>498</v>
      </c>
      <c r="O327" s="12" t="s">
        <v>709</v>
      </c>
      <c r="P327" s="4" t="s">
        <v>498</v>
      </c>
      <c r="Q327" s="4" t="s">
        <v>500</v>
      </c>
      <c r="R327" s="4" t="s">
        <v>518</v>
      </c>
      <c r="S327" s="4" t="s">
        <v>511</v>
      </c>
      <c r="T327" s="12" t="s">
        <v>179</v>
      </c>
      <c r="U327" s="4" t="s">
        <v>508</v>
      </c>
      <c r="V327" s="3">
        <v>5</v>
      </c>
      <c r="W327" s="11">
        <v>4000</v>
      </c>
      <c r="X327" s="26">
        <f t="shared" si="17"/>
        <v>20000</v>
      </c>
      <c r="Y327" s="26">
        <f t="shared" si="18"/>
        <v>22400.000000000004</v>
      </c>
      <c r="Z327" s="4"/>
      <c r="AA327" s="4" t="s">
        <v>1405</v>
      </c>
      <c r="AB327" s="4"/>
    </row>
    <row r="328" spans="1:28" ht="127.5">
      <c r="A328" s="3" t="s">
        <v>2446</v>
      </c>
      <c r="B328" s="4" t="s">
        <v>493</v>
      </c>
      <c r="C328" s="4" t="s">
        <v>494</v>
      </c>
      <c r="D328" s="15" t="s">
        <v>642</v>
      </c>
      <c r="E328" s="10" t="s">
        <v>644</v>
      </c>
      <c r="F328" s="10" t="s">
        <v>643</v>
      </c>
      <c r="G328" s="10" t="s">
        <v>646</v>
      </c>
      <c r="H328" s="10" t="s">
        <v>645</v>
      </c>
      <c r="I328" s="3" t="s">
        <v>647</v>
      </c>
      <c r="J328" s="3"/>
      <c r="K328" s="4" t="s">
        <v>506</v>
      </c>
      <c r="L328" s="3">
        <v>0</v>
      </c>
      <c r="M328" s="3">
        <v>231010000</v>
      </c>
      <c r="N328" s="4" t="s">
        <v>498</v>
      </c>
      <c r="O328" s="3" t="s">
        <v>592</v>
      </c>
      <c r="P328" s="4" t="s">
        <v>498</v>
      </c>
      <c r="Q328" s="4" t="s">
        <v>500</v>
      </c>
      <c r="R328" s="4" t="s">
        <v>518</v>
      </c>
      <c r="S328" s="4" t="s">
        <v>511</v>
      </c>
      <c r="T328" s="12">
        <v>166</v>
      </c>
      <c r="U328" s="17" t="s">
        <v>517</v>
      </c>
      <c r="V328" s="3">
        <v>24</v>
      </c>
      <c r="W328" s="11">
        <v>30000</v>
      </c>
      <c r="X328" s="26">
        <f>V328*W328</f>
        <v>720000</v>
      </c>
      <c r="Y328" s="26">
        <f>X328*1.12</f>
        <v>806400.0000000001</v>
      </c>
      <c r="Z328" s="4"/>
      <c r="AA328" s="4" t="s">
        <v>1405</v>
      </c>
      <c r="AB328" s="4"/>
    </row>
    <row r="329" spans="1:28" ht="102">
      <c r="A329" s="3" t="s">
        <v>2447</v>
      </c>
      <c r="B329" s="4" t="s">
        <v>1263</v>
      </c>
      <c r="C329" s="4" t="s">
        <v>1264</v>
      </c>
      <c r="D329" s="3" t="s">
        <v>760</v>
      </c>
      <c r="E329" s="10" t="s">
        <v>265</v>
      </c>
      <c r="F329" s="3" t="s">
        <v>264</v>
      </c>
      <c r="G329" s="10" t="s">
        <v>762</v>
      </c>
      <c r="H329" s="10" t="s">
        <v>761</v>
      </c>
      <c r="I329" s="3" t="s">
        <v>266</v>
      </c>
      <c r="J329" s="12"/>
      <c r="K329" s="12" t="s">
        <v>506</v>
      </c>
      <c r="L329" s="12" t="s">
        <v>61</v>
      </c>
      <c r="M329" s="3">
        <v>231010000</v>
      </c>
      <c r="N329" s="4" t="s">
        <v>498</v>
      </c>
      <c r="O329" s="12" t="s">
        <v>509</v>
      </c>
      <c r="P329" s="4" t="s">
        <v>2586</v>
      </c>
      <c r="Q329" s="4" t="s">
        <v>500</v>
      </c>
      <c r="R329" s="4" t="s">
        <v>518</v>
      </c>
      <c r="S329" s="4" t="s">
        <v>511</v>
      </c>
      <c r="T329" s="12">
        <v>796</v>
      </c>
      <c r="U329" s="4" t="s">
        <v>508</v>
      </c>
      <c r="V329" s="3">
        <v>4300</v>
      </c>
      <c r="W329" s="11">
        <v>60</v>
      </c>
      <c r="X329" s="26">
        <f>W329*V329</f>
        <v>258000</v>
      </c>
      <c r="Y329" s="26">
        <f>X329*(1+12%)</f>
        <v>288960</v>
      </c>
      <c r="Z329" s="4"/>
      <c r="AA329" s="4" t="s">
        <v>1405</v>
      </c>
      <c r="AB329" s="4"/>
    </row>
    <row r="330" spans="1:28" ht="102">
      <c r="A330" s="3" t="s">
        <v>2448</v>
      </c>
      <c r="B330" s="4" t="s">
        <v>1263</v>
      </c>
      <c r="C330" s="4" t="s">
        <v>1264</v>
      </c>
      <c r="D330" s="15" t="s">
        <v>636</v>
      </c>
      <c r="E330" s="10" t="s">
        <v>637</v>
      </c>
      <c r="F330" s="10" t="s">
        <v>2007</v>
      </c>
      <c r="G330" s="10" t="s">
        <v>639</v>
      </c>
      <c r="H330" s="31" t="s">
        <v>638</v>
      </c>
      <c r="I330" s="3" t="s">
        <v>640</v>
      </c>
      <c r="J330" s="12"/>
      <c r="K330" s="12" t="s">
        <v>506</v>
      </c>
      <c r="L330" s="12" t="s">
        <v>1280</v>
      </c>
      <c r="M330" s="3">
        <v>231010000</v>
      </c>
      <c r="N330" s="4" t="s">
        <v>498</v>
      </c>
      <c r="O330" s="12" t="s">
        <v>516</v>
      </c>
      <c r="P330" s="4" t="s">
        <v>498</v>
      </c>
      <c r="Q330" s="4" t="s">
        <v>500</v>
      </c>
      <c r="R330" s="4" t="s">
        <v>518</v>
      </c>
      <c r="S330" s="4" t="s">
        <v>511</v>
      </c>
      <c r="T330" s="12">
        <v>5108</v>
      </c>
      <c r="U330" s="15" t="s">
        <v>1693</v>
      </c>
      <c r="V330" s="3">
        <v>16</v>
      </c>
      <c r="W330" s="24">
        <v>5000</v>
      </c>
      <c r="X330" s="26">
        <v>0</v>
      </c>
      <c r="Y330" s="26">
        <f>X330*(1+12%)</f>
        <v>0</v>
      </c>
      <c r="Z330" s="4" t="s">
        <v>1176</v>
      </c>
      <c r="AA330" s="4" t="s">
        <v>1405</v>
      </c>
      <c r="AB330" s="4">
        <v>11</v>
      </c>
    </row>
    <row r="331" spans="1:28" ht="102">
      <c r="A331" s="3" t="s">
        <v>2746</v>
      </c>
      <c r="B331" s="4" t="s">
        <v>1263</v>
      </c>
      <c r="C331" s="4" t="s">
        <v>1264</v>
      </c>
      <c r="D331" s="15" t="s">
        <v>636</v>
      </c>
      <c r="E331" s="10" t="s">
        <v>637</v>
      </c>
      <c r="F331" s="10" t="s">
        <v>2007</v>
      </c>
      <c r="G331" s="10" t="s">
        <v>639</v>
      </c>
      <c r="H331" s="31" t="s">
        <v>638</v>
      </c>
      <c r="I331" s="3" t="s">
        <v>640</v>
      </c>
      <c r="J331" s="12"/>
      <c r="K331" s="12" t="s">
        <v>506</v>
      </c>
      <c r="L331" s="12" t="s">
        <v>1280</v>
      </c>
      <c r="M331" s="3">
        <v>231010000</v>
      </c>
      <c r="N331" s="4" t="s">
        <v>498</v>
      </c>
      <c r="O331" s="4" t="s">
        <v>1562</v>
      </c>
      <c r="P331" s="4" t="s">
        <v>498</v>
      </c>
      <c r="Q331" s="4" t="s">
        <v>500</v>
      </c>
      <c r="R331" s="4" t="s">
        <v>518</v>
      </c>
      <c r="S331" s="4" t="s">
        <v>511</v>
      </c>
      <c r="T331" s="12">
        <v>5108</v>
      </c>
      <c r="U331" s="15" t="s">
        <v>1693</v>
      </c>
      <c r="V331" s="3">
        <v>16</v>
      </c>
      <c r="W331" s="24">
        <v>5000</v>
      </c>
      <c r="X331" s="26">
        <v>0</v>
      </c>
      <c r="Y331" s="26">
        <v>0</v>
      </c>
      <c r="Z331" s="4" t="s">
        <v>1176</v>
      </c>
      <c r="AA331" s="4" t="s">
        <v>1405</v>
      </c>
      <c r="AB331" s="4" t="s">
        <v>2884</v>
      </c>
    </row>
    <row r="332" spans="1:28" ht="89.25">
      <c r="A332" s="3" t="s">
        <v>2886</v>
      </c>
      <c r="B332" s="4" t="s">
        <v>1263</v>
      </c>
      <c r="C332" s="4" t="s">
        <v>1264</v>
      </c>
      <c r="D332" s="15" t="s">
        <v>636</v>
      </c>
      <c r="E332" s="10" t="s">
        <v>637</v>
      </c>
      <c r="F332" s="10" t="s">
        <v>2007</v>
      </c>
      <c r="G332" s="10" t="s">
        <v>639</v>
      </c>
      <c r="H332" s="31" t="s">
        <v>638</v>
      </c>
      <c r="I332" s="3" t="s">
        <v>640</v>
      </c>
      <c r="J332" s="12"/>
      <c r="K332" s="12" t="s">
        <v>506</v>
      </c>
      <c r="L332" s="12" t="s">
        <v>1280</v>
      </c>
      <c r="M332" s="3">
        <v>231010000</v>
      </c>
      <c r="N332" s="4" t="s">
        <v>498</v>
      </c>
      <c r="O332" s="4" t="s">
        <v>1562</v>
      </c>
      <c r="P332" s="4" t="s">
        <v>498</v>
      </c>
      <c r="Q332" s="4" t="s">
        <v>500</v>
      </c>
      <c r="R332" s="4" t="s">
        <v>1849</v>
      </c>
      <c r="S332" s="4" t="s">
        <v>2660</v>
      </c>
      <c r="T332" s="12">
        <v>5108</v>
      </c>
      <c r="U332" s="15" t="s">
        <v>1693</v>
      </c>
      <c r="V332" s="3">
        <v>16</v>
      </c>
      <c r="W332" s="24">
        <v>5000</v>
      </c>
      <c r="X332" s="26">
        <f>W332*V332</f>
        <v>80000</v>
      </c>
      <c r="Y332" s="26">
        <f>X332*(1+12%)</f>
        <v>89600.00000000001</v>
      </c>
      <c r="Z332" s="4" t="s">
        <v>504</v>
      </c>
      <c r="AA332" s="4" t="s">
        <v>1405</v>
      </c>
      <c r="AB332" s="4"/>
    </row>
    <row r="333" spans="1:28" ht="140.25">
      <c r="A333" s="3" t="s">
        <v>2449</v>
      </c>
      <c r="B333" s="4" t="s">
        <v>1263</v>
      </c>
      <c r="C333" s="4" t="s">
        <v>1264</v>
      </c>
      <c r="D333" s="3" t="s">
        <v>1306</v>
      </c>
      <c r="E333" s="4" t="s">
        <v>1058</v>
      </c>
      <c r="F333" s="3" t="s">
        <v>1307</v>
      </c>
      <c r="G333" s="3" t="s">
        <v>1309</v>
      </c>
      <c r="H333" s="31" t="s">
        <v>1308</v>
      </c>
      <c r="I333" s="3" t="s">
        <v>1310</v>
      </c>
      <c r="J333" s="12"/>
      <c r="K333" s="12" t="s">
        <v>506</v>
      </c>
      <c r="L333" s="12" t="s">
        <v>61</v>
      </c>
      <c r="M333" s="3">
        <v>231010000</v>
      </c>
      <c r="N333" s="4" t="s">
        <v>498</v>
      </c>
      <c r="O333" s="12" t="s">
        <v>709</v>
      </c>
      <c r="P333" s="4" t="s">
        <v>498</v>
      </c>
      <c r="Q333" s="4" t="s">
        <v>500</v>
      </c>
      <c r="R333" s="4" t="s">
        <v>518</v>
      </c>
      <c r="S333" s="4" t="s">
        <v>511</v>
      </c>
      <c r="T333" s="12">
        <v>796</v>
      </c>
      <c r="U333" s="4" t="s">
        <v>508</v>
      </c>
      <c r="V333" s="3">
        <v>1</v>
      </c>
      <c r="W333" s="11">
        <v>25000</v>
      </c>
      <c r="X333" s="26">
        <f>W333*V333</f>
        <v>25000</v>
      </c>
      <c r="Y333" s="26">
        <f>X333*(1+12%)</f>
        <v>28000.000000000004</v>
      </c>
      <c r="Z333" s="4"/>
      <c r="AA333" s="4" t="s">
        <v>1405</v>
      </c>
      <c r="AB333" s="4"/>
    </row>
    <row r="334" spans="1:28" ht="89.25">
      <c r="A334" s="3" t="s">
        <v>2450</v>
      </c>
      <c r="B334" s="4" t="s">
        <v>1263</v>
      </c>
      <c r="C334" s="4" t="s">
        <v>1417</v>
      </c>
      <c r="D334" s="4" t="s">
        <v>1517</v>
      </c>
      <c r="E334" s="4" t="s">
        <v>1518</v>
      </c>
      <c r="F334" s="4" t="s">
        <v>1925</v>
      </c>
      <c r="G334" s="4" t="s">
        <v>1519</v>
      </c>
      <c r="H334" s="4" t="s">
        <v>1926</v>
      </c>
      <c r="I334" s="9" t="s">
        <v>1520</v>
      </c>
      <c r="J334" s="9"/>
      <c r="K334" s="12" t="s">
        <v>506</v>
      </c>
      <c r="L334" s="12" t="s">
        <v>61</v>
      </c>
      <c r="M334" s="12" t="s">
        <v>2578</v>
      </c>
      <c r="N334" s="12" t="s">
        <v>1516</v>
      </c>
      <c r="O334" s="12" t="s">
        <v>1419</v>
      </c>
      <c r="P334" s="12" t="s">
        <v>1516</v>
      </c>
      <c r="Q334" s="12" t="s">
        <v>500</v>
      </c>
      <c r="R334" s="16" t="s">
        <v>515</v>
      </c>
      <c r="S334" s="4" t="s">
        <v>511</v>
      </c>
      <c r="T334" s="12" t="s">
        <v>179</v>
      </c>
      <c r="U334" s="4" t="s">
        <v>508</v>
      </c>
      <c r="V334" s="3">
        <v>4</v>
      </c>
      <c r="W334" s="41">
        <v>6500</v>
      </c>
      <c r="X334" s="52">
        <f>W334*V334</f>
        <v>26000</v>
      </c>
      <c r="Y334" s="52">
        <f>X334*1.12</f>
        <v>29120.000000000004</v>
      </c>
      <c r="Z334" s="5"/>
      <c r="AA334" s="5" t="s">
        <v>1405</v>
      </c>
      <c r="AB334" s="3"/>
    </row>
    <row r="335" spans="1:28" ht="102">
      <c r="A335" s="3" t="s">
        <v>2451</v>
      </c>
      <c r="B335" s="4" t="s">
        <v>1263</v>
      </c>
      <c r="C335" s="40" t="s">
        <v>1417</v>
      </c>
      <c r="D335" s="4" t="s">
        <v>1542</v>
      </c>
      <c r="E335" s="10" t="s">
        <v>1543</v>
      </c>
      <c r="F335" s="10" t="s">
        <v>1544</v>
      </c>
      <c r="G335" s="3" t="s">
        <v>1545</v>
      </c>
      <c r="H335" s="10" t="s">
        <v>1546</v>
      </c>
      <c r="I335" s="40" t="s">
        <v>1997</v>
      </c>
      <c r="J335" s="40"/>
      <c r="K335" s="40" t="s">
        <v>497</v>
      </c>
      <c r="L335" s="91">
        <v>100</v>
      </c>
      <c r="M335" s="12" t="s">
        <v>2578</v>
      </c>
      <c r="N335" s="92" t="s">
        <v>1418</v>
      </c>
      <c r="O335" s="91" t="s">
        <v>1515</v>
      </c>
      <c r="P335" s="92" t="s">
        <v>1418</v>
      </c>
      <c r="Q335" s="40"/>
      <c r="R335" s="4" t="s">
        <v>2661</v>
      </c>
      <c r="S335" s="4" t="s">
        <v>511</v>
      </c>
      <c r="T335" s="12">
        <v>233</v>
      </c>
      <c r="U335" s="4" t="s">
        <v>1547</v>
      </c>
      <c r="V335" s="93">
        <f>X335/W335</f>
        <v>163.70477947796886</v>
      </c>
      <c r="W335" s="11">
        <v>12827.97</v>
      </c>
      <c r="X335" s="52">
        <v>2100000</v>
      </c>
      <c r="Y335" s="52">
        <f>X335*1.12</f>
        <v>2352000</v>
      </c>
      <c r="Z335" s="94"/>
      <c r="AA335" s="5" t="s">
        <v>1405</v>
      </c>
      <c r="AB335" s="3"/>
    </row>
    <row r="336" spans="1:28" ht="178.5">
      <c r="A336" s="3" t="s">
        <v>2452</v>
      </c>
      <c r="B336" s="4" t="s">
        <v>1263</v>
      </c>
      <c r="C336" s="40" t="s">
        <v>1417</v>
      </c>
      <c r="D336" s="71" t="s">
        <v>283</v>
      </c>
      <c r="E336" s="71" t="s">
        <v>282</v>
      </c>
      <c r="F336" s="71" t="s">
        <v>282</v>
      </c>
      <c r="G336" s="71" t="s">
        <v>285</v>
      </c>
      <c r="H336" s="71" t="s">
        <v>284</v>
      </c>
      <c r="I336" s="71"/>
      <c r="J336" s="71"/>
      <c r="K336" s="4" t="s">
        <v>506</v>
      </c>
      <c r="L336" s="14">
        <v>90</v>
      </c>
      <c r="M336" s="12" t="s">
        <v>2578</v>
      </c>
      <c r="N336" s="3" t="s">
        <v>498</v>
      </c>
      <c r="O336" s="3" t="s">
        <v>507</v>
      </c>
      <c r="P336" s="3" t="s">
        <v>498</v>
      </c>
      <c r="Q336" s="4" t="s">
        <v>500</v>
      </c>
      <c r="R336" s="12" t="s">
        <v>518</v>
      </c>
      <c r="S336" s="4" t="s">
        <v>2658</v>
      </c>
      <c r="T336" s="12">
        <v>796</v>
      </c>
      <c r="U336" s="4" t="s">
        <v>508</v>
      </c>
      <c r="V336" s="3">
        <v>4</v>
      </c>
      <c r="W336" s="24">
        <v>20535.714285714283</v>
      </c>
      <c r="X336" s="26">
        <f>V336*W336</f>
        <v>82142.85714285713</v>
      </c>
      <c r="Y336" s="26">
        <f>X336*1.12</f>
        <v>92000</v>
      </c>
      <c r="Z336" s="4" t="s">
        <v>504</v>
      </c>
      <c r="AA336" s="4" t="s">
        <v>1405</v>
      </c>
      <c r="AB336" s="4"/>
    </row>
    <row r="337" spans="1:28" ht="102">
      <c r="A337" s="3" t="s">
        <v>2453</v>
      </c>
      <c r="B337" s="4" t="s">
        <v>1263</v>
      </c>
      <c r="C337" s="71" t="s">
        <v>494</v>
      </c>
      <c r="D337" s="71" t="s">
        <v>289</v>
      </c>
      <c r="E337" s="10" t="s">
        <v>282</v>
      </c>
      <c r="F337" s="10" t="s">
        <v>282</v>
      </c>
      <c r="G337" s="4" t="s">
        <v>291</v>
      </c>
      <c r="H337" s="10" t="s">
        <v>290</v>
      </c>
      <c r="I337" s="71"/>
      <c r="J337" s="71"/>
      <c r="K337" s="4" t="s">
        <v>506</v>
      </c>
      <c r="L337" s="14">
        <v>90</v>
      </c>
      <c r="M337" s="12" t="s">
        <v>2578</v>
      </c>
      <c r="N337" s="3" t="s">
        <v>498</v>
      </c>
      <c r="O337" s="3" t="s">
        <v>507</v>
      </c>
      <c r="P337" s="3" t="s">
        <v>498</v>
      </c>
      <c r="Q337" s="4" t="s">
        <v>500</v>
      </c>
      <c r="R337" s="12" t="s">
        <v>518</v>
      </c>
      <c r="S337" s="4" t="s">
        <v>2658</v>
      </c>
      <c r="T337" s="12">
        <v>796</v>
      </c>
      <c r="U337" s="4" t="s">
        <v>508</v>
      </c>
      <c r="V337" s="3">
        <v>5</v>
      </c>
      <c r="W337" s="24">
        <v>11607</v>
      </c>
      <c r="X337" s="26">
        <f>V337*W337</f>
        <v>58035</v>
      </c>
      <c r="Y337" s="26">
        <f aca="true" t="shared" si="19" ref="Y337:Y430">X337*1.12</f>
        <v>64999.200000000004</v>
      </c>
      <c r="Z337" s="4" t="s">
        <v>504</v>
      </c>
      <c r="AA337" s="4" t="s">
        <v>1405</v>
      </c>
      <c r="AB337" s="4"/>
    </row>
    <row r="338" spans="1:28" ht="165.75">
      <c r="A338" s="3" t="s">
        <v>2454</v>
      </c>
      <c r="B338" s="4" t="s">
        <v>1263</v>
      </c>
      <c r="C338" s="71" t="s">
        <v>494</v>
      </c>
      <c r="D338" s="71" t="s">
        <v>292</v>
      </c>
      <c r="E338" s="71" t="s">
        <v>282</v>
      </c>
      <c r="F338" s="71" t="s">
        <v>282</v>
      </c>
      <c r="G338" s="71" t="s">
        <v>294</v>
      </c>
      <c r="H338" s="71" t="s">
        <v>293</v>
      </c>
      <c r="I338" s="71"/>
      <c r="J338" s="71"/>
      <c r="K338" s="4" t="s">
        <v>506</v>
      </c>
      <c r="L338" s="3">
        <v>90</v>
      </c>
      <c r="M338" s="12" t="s">
        <v>2578</v>
      </c>
      <c r="N338" s="3" t="s">
        <v>498</v>
      </c>
      <c r="O338" s="3" t="s">
        <v>507</v>
      </c>
      <c r="P338" s="3" t="s">
        <v>498</v>
      </c>
      <c r="Q338" s="4" t="s">
        <v>500</v>
      </c>
      <c r="R338" s="12" t="s">
        <v>518</v>
      </c>
      <c r="S338" s="4" t="s">
        <v>2658</v>
      </c>
      <c r="T338" s="12">
        <v>796</v>
      </c>
      <c r="U338" s="4" t="s">
        <v>508</v>
      </c>
      <c r="V338" s="3">
        <v>5</v>
      </c>
      <c r="W338" s="24">
        <v>16000</v>
      </c>
      <c r="X338" s="26">
        <f>V338*W338</f>
        <v>80000</v>
      </c>
      <c r="Y338" s="26">
        <f t="shared" si="19"/>
        <v>89600.00000000001</v>
      </c>
      <c r="Z338" s="4" t="s">
        <v>504</v>
      </c>
      <c r="AA338" s="4" t="s">
        <v>1405</v>
      </c>
      <c r="AB338" s="4"/>
    </row>
    <row r="339" spans="1:28" ht="114.75">
      <c r="A339" s="3" t="s">
        <v>2455</v>
      </c>
      <c r="B339" s="4" t="s">
        <v>1263</v>
      </c>
      <c r="C339" s="71" t="s">
        <v>494</v>
      </c>
      <c r="D339" s="71" t="s">
        <v>209</v>
      </c>
      <c r="E339" s="71" t="s">
        <v>282</v>
      </c>
      <c r="F339" s="71" t="s">
        <v>282</v>
      </c>
      <c r="G339" s="71" t="s">
        <v>210</v>
      </c>
      <c r="H339" s="71" t="s">
        <v>208</v>
      </c>
      <c r="I339" s="10"/>
      <c r="J339" s="10"/>
      <c r="K339" s="4" t="s">
        <v>506</v>
      </c>
      <c r="L339" s="3">
        <v>90</v>
      </c>
      <c r="M339" s="12" t="s">
        <v>2578</v>
      </c>
      <c r="N339" s="3" t="s">
        <v>498</v>
      </c>
      <c r="O339" s="3" t="s">
        <v>507</v>
      </c>
      <c r="P339" s="3" t="s">
        <v>498</v>
      </c>
      <c r="Q339" s="4" t="s">
        <v>500</v>
      </c>
      <c r="R339" s="12" t="s">
        <v>518</v>
      </c>
      <c r="S339" s="4" t="s">
        <v>2658</v>
      </c>
      <c r="T339" s="12">
        <v>796</v>
      </c>
      <c r="U339" s="4" t="s">
        <v>508</v>
      </c>
      <c r="V339" s="3">
        <v>16</v>
      </c>
      <c r="W339" s="24">
        <v>33000</v>
      </c>
      <c r="X339" s="26">
        <f>V339*W339</f>
        <v>528000</v>
      </c>
      <c r="Y339" s="26">
        <f t="shared" si="19"/>
        <v>591360</v>
      </c>
      <c r="Z339" s="4" t="s">
        <v>504</v>
      </c>
      <c r="AA339" s="4" t="s">
        <v>1405</v>
      </c>
      <c r="AB339" s="4"/>
    </row>
    <row r="340" spans="1:28" ht="165.75">
      <c r="A340" s="3" t="s">
        <v>2456</v>
      </c>
      <c r="B340" s="4" t="s">
        <v>1263</v>
      </c>
      <c r="C340" s="71" t="s">
        <v>494</v>
      </c>
      <c r="D340" s="76" t="s">
        <v>286</v>
      </c>
      <c r="E340" s="4" t="s">
        <v>282</v>
      </c>
      <c r="F340" s="3" t="s">
        <v>282</v>
      </c>
      <c r="G340" s="4" t="s">
        <v>288</v>
      </c>
      <c r="H340" s="3" t="s">
        <v>287</v>
      </c>
      <c r="I340" s="10"/>
      <c r="J340" s="10"/>
      <c r="K340" s="4" t="s">
        <v>506</v>
      </c>
      <c r="L340" s="3">
        <v>90</v>
      </c>
      <c r="M340" s="12" t="s">
        <v>2578</v>
      </c>
      <c r="N340" s="3" t="s">
        <v>498</v>
      </c>
      <c r="O340" s="3" t="s">
        <v>507</v>
      </c>
      <c r="P340" s="3" t="s">
        <v>498</v>
      </c>
      <c r="Q340" s="4" t="s">
        <v>500</v>
      </c>
      <c r="R340" s="12" t="s">
        <v>518</v>
      </c>
      <c r="S340" s="4" t="s">
        <v>2658</v>
      </c>
      <c r="T340" s="12">
        <v>796</v>
      </c>
      <c r="U340" s="4" t="s">
        <v>508</v>
      </c>
      <c r="V340" s="3">
        <v>8</v>
      </c>
      <c r="W340" s="24">
        <v>9821</v>
      </c>
      <c r="X340" s="26">
        <f>V340*W340</f>
        <v>78568</v>
      </c>
      <c r="Y340" s="26">
        <f t="shared" si="19"/>
        <v>87996.16</v>
      </c>
      <c r="Z340" s="4" t="s">
        <v>504</v>
      </c>
      <c r="AA340" s="4" t="s">
        <v>1405</v>
      </c>
      <c r="AB340" s="4" t="s">
        <v>786</v>
      </c>
    </row>
    <row r="341" spans="1:28" ht="102">
      <c r="A341" s="3" t="s">
        <v>2457</v>
      </c>
      <c r="B341" s="71" t="s">
        <v>493</v>
      </c>
      <c r="C341" s="71" t="s">
        <v>494</v>
      </c>
      <c r="D341" s="3" t="s">
        <v>820</v>
      </c>
      <c r="E341" s="4" t="s">
        <v>821</v>
      </c>
      <c r="F341" s="3" t="s">
        <v>1738</v>
      </c>
      <c r="G341" s="4" t="s">
        <v>1739</v>
      </c>
      <c r="H341" s="3" t="s">
        <v>1740</v>
      </c>
      <c r="I341" s="10" t="s">
        <v>822</v>
      </c>
      <c r="J341" s="10"/>
      <c r="K341" s="4" t="s">
        <v>506</v>
      </c>
      <c r="L341" s="3">
        <v>0</v>
      </c>
      <c r="M341" s="12" t="s">
        <v>2578</v>
      </c>
      <c r="N341" s="3" t="s">
        <v>498</v>
      </c>
      <c r="O341" s="3" t="s">
        <v>1532</v>
      </c>
      <c r="P341" s="3" t="s">
        <v>498</v>
      </c>
      <c r="Q341" s="4" t="s">
        <v>500</v>
      </c>
      <c r="R341" s="12" t="s">
        <v>515</v>
      </c>
      <c r="S341" s="16" t="s">
        <v>511</v>
      </c>
      <c r="T341" s="12">
        <v>796</v>
      </c>
      <c r="U341" s="4" t="s">
        <v>508</v>
      </c>
      <c r="V341" s="3">
        <v>1</v>
      </c>
      <c r="W341" s="24">
        <v>380000</v>
      </c>
      <c r="X341" s="26">
        <v>0</v>
      </c>
      <c r="Y341" s="26">
        <v>0</v>
      </c>
      <c r="Z341" s="4"/>
      <c r="AA341" s="4" t="s">
        <v>1405</v>
      </c>
      <c r="AB341" s="4">
        <v>7</v>
      </c>
    </row>
    <row r="342" spans="1:28" ht="102">
      <c r="A342" s="3" t="s">
        <v>2891</v>
      </c>
      <c r="B342" s="71" t="s">
        <v>493</v>
      </c>
      <c r="C342" s="71" t="s">
        <v>494</v>
      </c>
      <c r="D342" s="3" t="s">
        <v>820</v>
      </c>
      <c r="E342" s="4" t="s">
        <v>821</v>
      </c>
      <c r="F342" s="3" t="s">
        <v>1738</v>
      </c>
      <c r="G342" s="4" t="s">
        <v>1739</v>
      </c>
      <c r="H342" s="3" t="s">
        <v>1740</v>
      </c>
      <c r="I342" s="10" t="s">
        <v>822</v>
      </c>
      <c r="J342" s="10"/>
      <c r="K342" s="4" t="s">
        <v>497</v>
      </c>
      <c r="L342" s="3">
        <v>0</v>
      </c>
      <c r="M342" s="12" t="s">
        <v>2578</v>
      </c>
      <c r="N342" s="3" t="s">
        <v>498</v>
      </c>
      <c r="O342" s="3" t="s">
        <v>1532</v>
      </c>
      <c r="P342" s="3" t="s">
        <v>498</v>
      </c>
      <c r="Q342" s="4" t="s">
        <v>500</v>
      </c>
      <c r="R342" s="12" t="s">
        <v>515</v>
      </c>
      <c r="S342" s="16" t="s">
        <v>511</v>
      </c>
      <c r="T342" s="12">
        <v>796</v>
      </c>
      <c r="U342" s="4" t="s">
        <v>508</v>
      </c>
      <c r="V342" s="3">
        <v>1</v>
      </c>
      <c r="W342" s="24">
        <v>380000</v>
      </c>
      <c r="X342" s="26">
        <v>0</v>
      </c>
      <c r="Y342" s="26">
        <f>X342*1.12</f>
        <v>0</v>
      </c>
      <c r="Z342" s="4"/>
      <c r="AA342" s="4" t="s">
        <v>1405</v>
      </c>
      <c r="AB342" s="4" t="s">
        <v>2955</v>
      </c>
    </row>
    <row r="343" spans="1:28" ht="102">
      <c r="A343" s="3" t="s">
        <v>2458</v>
      </c>
      <c r="B343" s="118" t="s">
        <v>493</v>
      </c>
      <c r="C343" s="118" t="s">
        <v>494</v>
      </c>
      <c r="D343" s="118" t="s">
        <v>816</v>
      </c>
      <c r="E343" s="118" t="s">
        <v>817</v>
      </c>
      <c r="F343" s="118" t="s">
        <v>1933</v>
      </c>
      <c r="G343" s="118" t="s">
        <v>818</v>
      </c>
      <c r="H343" s="118" t="s">
        <v>1934</v>
      </c>
      <c r="I343" s="118" t="s">
        <v>819</v>
      </c>
      <c r="J343" s="118"/>
      <c r="K343" s="4" t="s">
        <v>506</v>
      </c>
      <c r="L343" s="4">
        <v>0</v>
      </c>
      <c r="M343" s="12" t="s">
        <v>2578</v>
      </c>
      <c r="N343" s="4" t="s">
        <v>498</v>
      </c>
      <c r="O343" s="13" t="s">
        <v>1532</v>
      </c>
      <c r="P343" s="4" t="s">
        <v>498</v>
      </c>
      <c r="Q343" s="4" t="s">
        <v>500</v>
      </c>
      <c r="R343" s="4" t="s">
        <v>515</v>
      </c>
      <c r="S343" s="16" t="s">
        <v>511</v>
      </c>
      <c r="T343" s="4">
        <v>796</v>
      </c>
      <c r="U343" s="4" t="s">
        <v>508</v>
      </c>
      <c r="V343" s="24">
        <v>1</v>
      </c>
      <c r="W343" s="24">
        <v>560000</v>
      </c>
      <c r="X343" s="112">
        <v>0</v>
      </c>
      <c r="Y343" s="112">
        <f>X343*1.12</f>
        <v>0</v>
      </c>
      <c r="Z343" s="4"/>
      <c r="AA343" s="4" t="s">
        <v>1405</v>
      </c>
      <c r="AB343" s="4" t="s">
        <v>2955</v>
      </c>
    </row>
    <row r="344" spans="1:28" ht="102">
      <c r="A344" s="3" t="s">
        <v>2459</v>
      </c>
      <c r="B344" s="4" t="s">
        <v>493</v>
      </c>
      <c r="C344" s="4" t="s">
        <v>494</v>
      </c>
      <c r="D344" s="38" t="s">
        <v>315</v>
      </c>
      <c r="E344" s="38" t="s">
        <v>317</v>
      </c>
      <c r="F344" s="38" t="s">
        <v>316</v>
      </c>
      <c r="G344" s="38" t="s">
        <v>318</v>
      </c>
      <c r="H344" s="38" t="s">
        <v>1741</v>
      </c>
      <c r="I344" s="38" t="s">
        <v>319</v>
      </c>
      <c r="J344" s="38"/>
      <c r="K344" s="33" t="s">
        <v>506</v>
      </c>
      <c r="L344" s="33">
        <v>0</v>
      </c>
      <c r="M344" s="12" t="s">
        <v>2578</v>
      </c>
      <c r="N344" s="33" t="s">
        <v>498</v>
      </c>
      <c r="O344" s="35" t="s">
        <v>1532</v>
      </c>
      <c r="P344" s="33" t="s">
        <v>498</v>
      </c>
      <c r="Q344" s="4" t="s">
        <v>500</v>
      </c>
      <c r="R344" s="33" t="s">
        <v>518</v>
      </c>
      <c r="S344" s="16" t="s">
        <v>511</v>
      </c>
      <c r="T344" s="34">
        <v>796</v>
      </c>
      <c r="U344" s="3" t="s">
        <v>508</v>
      </c>
      <c r="V344" s="3">
        <v>1</v>
      </c>
      <c r="W344" s="113">
        <v>59999.99999999999</v>
      </c>
      <c r="X344" s="166">
        <v>0</v>
      </c>
      <c r="Y344" s="26">
        <f t="shared" si="19"/>
        <v>0</v>
      </c>
      <c r="Z344" s="33"/>
      <c r="AA344" s="4" t="s">
        <v>1405</v>
      </c>
      <c r="AB344" s="4">
        <v>7</v>
      </c>
    </row>
    <row r="345" spans="1:28" ht="102">
      <c r="A345" s="3" t="s">
        <v>2892</v>
      </c>
      <c r="B345" s="4" t="s">
        <v>493</v>
      </c>
      <c r="C345" s="4" t="s">
        <v>494</v>
      </c>
      <c r="D345" s="38" t="s">
        <v>315</v>
      </c>
      <c r="E345" s="38" t="s">
        <v>317</v>
      </c>
      <c r="F345" s="38" t="s">
        <v>316</v>
      </c>
      <c r="G345" s="38" t="s">
        <v>318</v>
      </c>
      <c r="H345" s="38" t="s">
        <v>1741</v>
      </c>
      <c r="I345" s="38" t="s">
        <v>319</v>
      </c>
      <c r="J345" s="38"/>
      <c r="K345" s="33" t="s">
        <v>497</v>
      </c>
      <c r="L345" s="33">
        <v>0</v>
      </c>
      <c r="M345" s="12" t="s">
        <v>2578</v>
      </c>
      <c r="N345" s="33" t="s">
        <v>498</v>
      </c>
      <c r="O345" s="3" t="s">
        <v>1532</v>
      </c>
      <c r="P345" s="33" t="s">
        <v>498</v>
      </c>
      <c r="Q345" s="4" t="s">
        <v>500</v>
      </c>
      <c r="R345" s="33" t="s">
        <v>518</v>
      </c>
      <c r="S345" s="16" t="s">
        <v>511</v>
      </c>
      <c r="T345" s="34">
        <v>796</v>
      </c>
      <c r="U345" s="3" t="s">
        <v>508</v>
      </c>
      <c r="V345" s="3">
        <v>1</v>
      </c>
      <c r="W345" s="113">
        <v>59999.99999999999</v>
      </c>
      <c r="X345" s="166">
        <f>V345*W345</f>
        <v>59999.99999999999</v>
      </c>
      <c r="Y345" s="26">
        <f t="shared" si="19"/>
        <v>67200</v>
      </c>
      <c r="Z345" s="33"/>
      <c r="AA345" s="4" t="s">
        <v>1405</v>
      </c>
      <c r="AB345" s="18"/>
    </row>
    <row r="346" spans="1:28" ht="102">
      <c r="A346" s="3" t="s">
        <v>2460</v>
      </c>
      <c r="B346" s="4" t="s">
        <v>493</v>
      </c>
      <c r="C346" s="4" t="s">
        <v>494</v>
      </c>
      <c r="D346" s="3" t="s">
        <v>320</v>
      </c>
      <c r="E346" s="4" t="s">
        <v>322</v>
      </c>
      <c r="F346" s="3" t="s">
        <v>321</v>
      </c>
      <c r="G346" s="3" t="s">
        <v>323</v>
      </c>
      <c r="H346" s="3" t="s">
        <v>1742</v>
      </c>
      <c r="I346" s="4" t="s">
        <v>324</v>
      </c>
      <c r="J346" s="4"/>
      <c r="K346" s="4" t="s">
        <v>506</v>
      </c>
      <c r="L346" s="3">
        <v>0</v>
      </c>
      <c r="M346" s="12" t="s">
        <v>2578</v>
      </c>
      <c r="N346" s="4" t="s">
        <v>498</v>
      </c>
      <c r="O346" s="3" t="s">
        <v>1532</v>
      </c>
      <c r="P346" s="4" t="s">
        <v>498</v>
      </c>
      <c r="Q346" s="4" t="s">
        <v>500</v>
      </c>
      <c r="R346" s="4" t="s">
        <v>518</v>
      </c>
      <c r="S346" s="4" t="s">
        <v>511</v>
      </c>
      <c r="T346" s="12">
        <v>796</v>
      </c>
      <c r="U346" s="4" t="s">
        <v>508</v>
      </c>
      <c r="V346" s="3">
        <v>1</v>
      </c>
      <c r="W346" s="24">
        <v>18000</v>
      </c>
      <c r="X346" s="26">
        <v>0</v>
      </c>
      <c r="Y346" s="26">
        <f t="shared" si="19"/>
        <v>0</v>
      </c>
      <c r="Z346" s="33"/>
      <c r="AA346" s="4" t="s">
        <v>1405</v>
      </c>
      <c r="AB346" s="4" t="s">
        <v>2955</v>
      </c>
    </row>
    <row r="347" spans="1:28" ht="102">
      <c r="A347" s="3" t="s">
        <v>2461</v>
      </c>
      <c r="B347" s="4" t="s">
        <v>493</v>
      </c>
      <c r="C347" s="4" t="s">
        <v>494</v>
      </c>
      <c r="D347" s="38" t="s">
        <v>325</v>
      </c>
      <c r="E347" s="38" t="s">
        <v>326</v>
      </c>
      <c r="F347" s="38" t="s">
        <v>1935</v>
      </c>
      <c r="G347" s="38" t="s">
        <v>318</v>
      </c>
      <c r="H347" s="38" t="s">
        <v>1741</v>
      </c>
      <c r="I347" s="38" t="s">
        <v>328</v>
      </c>
      <c r="J347" s="38"/>
      <c r="K347" s="33" t="s">
        <v>506</v>
      </c>
      <c r="L347" s="33">
        <v>0</v>
      </c>
      <c r="M347" s="12" t="s">
        <v>2578</v>
      </c>
      <c r="N347" s="33" t="s">
        <v>498</v>
      </c>
      <c r="O347" s="35" t="s">
        <v>1532</v>
      </c>
      <c r="P347" s="33" t="s">
        <v>498</v>
      </c>
      <c r="Q347" s="4" t="s">
        <v>500</v>
      </c>
      <c r="R347" s="33" t="s">
        <v>518</v>
      </c>
      <c r="S347" s="4" t="s">
        <v>511</v>
      </c>
      <c r="T347" s="34">
        <v>796</v>
      </c>
      <c r="U347" s="3" t="s">
        <v>508</v>
      </c>
      <c r="V347" s="3">
        <v>1</v>
      </c>
      <c r="W347" s="113">
        <v>23999.999999999996</v>
      </c>
      <c r="X347" s="166">
        <v>0</v>
      </c>
      <c r="Y347" s="26">
        <f t="shared" si="19"/>
        <v>0</v>
      </c>
      <c r="Z347" s="33"/>
      <c r="AA347" s="4" t="s">
        <v>1405</v>
      </c>
      <c r="AB347" s="4" t="s">
        <v>2955</v>
      </c>
    </row>
    <row r="348" spans="1:28" ht="102">
      <c r="A348" s="3" t="s">
        <v>2462</v>
      </c>
      <c r="B348" s="3" t="s">
        <v>493</v>
      </c>
      <c r="C348" s="3" t="s">
        <v>494</v>
      </c>
      <c r="D348" s="3" t="s">
        <v>329</v>
      </c>
      <c r="E348" s="3" t="s">
        <v>330</v>
      </c>
      <c r="F348" s="3" t="s">
        <v>1936</v>
      </c>
      <c r="G348" s="3" t="s">
        <v>331</v>
      </c>
      <c r="H348" s="3" t="s">
        <v>327</v>
      </c>
      <c r="I348" s="3" t="s">
        <v>332</v>
      </c>
      <c r="J348" s="3"/>
      <c r="K348" s="4" t="s">
        <v>506</v>
      </c>
      <c r="L348" s="33">
        <v>0</v>
      </c>
      <c r="M348" s="12" t="s">
        <v>2578</v>
      </c>
      <c r="N348" s="33" t="s">
        <v>498</v>
      </c>
      <c r="O348" s="35" t="s">
        <v>1532</v>
      </c>
      <c r="P348" s="33" t="s">
        <v>498</v>
      </c>
      <c r="Q348" s="4" t="s">
        <v>500</v>
      </c>
      <c r="R348" s="33" t="s">
        <v>518</v>
      </c>
      <c r="S348" s="16" t="s">
        <v>511</v>
      </c>
      <c r="T348" s="34" t="s">
        <v>333</v>
      </c>
      <c r="U348" s="3" t="s">
        <v>512</v>
      </c>
      <c r="V348" s="3">
        <v>3</v>
      </c>
      <c r="W348" s="113">
        <v>8000</v>
      </c>
      <c r="X348" s="26">
        <v>0</v>
      </c>
      <c r="Y348" s="26">
        <f t="shared" si="19"/>
        <v>0</v>
      </c>
      <c r="Z348" s="33"/>
      <c r="AA348" s="4" t="s">
        <v>1405</v>
      </c>
      <c r="AB348" s="4" t="s">
        <v>2955</v>
      </c>
    </row>
    <row r="349" spans="1:28" ht="102">
      <c r="A349" s="3" t="s">
        <v>2463</v>
      </c>
      <c r="B349" s="3" t="s">
        <v>493</v>
      </c>
      <c r="C349" s="3" t="s">
        <v>494</v>
      </c>
      <c r="D349" s="3" t="s">
        <v>334</v>
      </c>
      <c r="E349" s="3" t="s">
        <v>335</v>
      </c>
      <c r="F349" s="3" t="s">
        <v>1937</v>
      </c>
      <c r="G349" s="3" t="s">
        <v>331</v>
      </c>
      <c r="H349" s="3" t="s">
        <v>1938</v>
      </c>
      <c r="I349" s="3" t="s">
        <v>336</v>
      </c>
      <c r="J349" s="3"/>
      <c r="K349" s="4" t="s">
        <v>506</v>
      </c>
      <c r="L349" s="4">
        <v>0</v>
      </c>
      <c r="M349" s="12" t="s">
        <v>2578</v>
      </c>
      <c r="N349" s="4" t="s">
        <v>498</v>
      </c>
      <c r="O349" s="10" t="s">
        <v>1532</v>
      </c>
      <c r="P349" s="4" t="s">
        <v>498</v>
      </c>
      <c r="Q349" s="4" t="s">
        <v>500</v>
      </c>
      <c r="R349" s="16" t="s">
        <v>518</v>
      </c>
      <c r="S349" s="16" t="s">
        <v>511</v>
      </c>
      <c r="T349" s="12" t="s">
        <v>333</v>
      </c>
      <c r="U349" s="3" t="s">
        <v>512</v>
      </c>
      <c r="V349" s="3">
        <v>3</v>
      </c>
      <c r="W349" s="24">
        <v>8000</v>
      </c>
      <c r="X349" s="26">
        <v>0</v>
      </c>
      <c r="Y349" s="26">
        <f t="shared" si="19"/>
        <v>0</v>
      </c>
      <c r="Z349" s="4"/>
      <c r="AA349" s="4" t="s">
        <v>1405</v>
      </c>
      <c r="AB349" s="4" t="s">
        <v>2955</v>
      </c>
    </row>
    <row r="350" spans="1:28" ht="102">
      <c r="A350" s="3" t="s">
        <v>2464</v>
      </c>
      <c r="B350" s="3" t="s">
        <v>493</v>
      </c>
      <c r="C350" s="3" t="s">
        <v>494</v>
      </c>
      <c r="D350" s="3" t="s">
        <v>339</v>
      </c>
      <c r="E350" s="3" t="s">
        <v>341</v>
      </c>
      <c r="F350" s="3" t="s">
        <v>340</v>
      </c>
      <c r="G350" s="3" t="s">
        <v>342</v>
      </c>
      <c r="H350" s="3" t="s">
        <v>1743</v>
      </c>
      <c r="I350" s="3" t="s">
        <v>343</v>
      </c>
      <c r="J350" s="3"/>
      <c r="K350" s="4" t="s">
        <v>506</v>
      </c>
      <c r="L350" s="4">
        <v>0</v>
      </c>
      <c r="M350" s="12" t="s">
        <v>2578</v>
      </c>
      <c r="N350" s="4" t="s">
        <v>498</v>
      </c>
      <c r="O350" s="4" t="s">
        <v>1532</v>
      </c>
      <c r="P350" s="4" t="s">
        <v>498</v>
      </c>
      <c r="Q350" s="4" t="s">
        <v>500</v>
      </c>
      <c r="R350" s="4" t="s">
        <v>518</v>
      </c>
      <c r="S350" s="4" t="s">
        <v>511</v>
      </c>
      <c r="T350" s="4">
        <v>796</v>
      </c>
      <c r="U350" s="4" t="s">
        <v>508</v>
      </c>
      <c r="V350" s="4">
        <v>4</v>
      </c>
      <c r="W350" s="24">
        <v>4999.999999999999</v>
      </c>
      <c r="X350" s="26">
        <v>0</v>
      </c>
      <c r="Y350" s="26">
        <f t="shared" si="19"/>
        <v>0</v>
      </c>
      <c r="Z350" s="4"/>
      <c r="AA350" s="4" t="s">
        <v>1405</v>
      </c>
      <c r="AB350" s="4" t="s">
        <v>2955</v>
      </c>
    </row>
    <row r="351" spans="1:28" ht="102">
      <c r="A351" s="3" t="s">
        <v>2465</v>
      </c>
      <c r="B351" s="3" t="s">
        <v>493</v>
      </c>
      <c r="C351" s="3" t="s">
        <v>494</v>
      </c>
      <c r="D351" s="3" t="s">
        <v>339</v>
      </c>
      <c r="E351" s="3" t="s">
        <v>341</v>
      </c>
      <c r="F351" s="3" t="s">
        <v>340</v>
      </c>
      <c r="G351" s="3" t="s">
        <v>342</v>
      </c>
      <c r="H351" s="3" t="s">
        <v>1743</v>
      </c>
      <c r="I351" s="3" t="s">
        <v>344</v>
      </c>
      <c r="J351" s="3"/>
      <c r="K351" s="4" t="s">
        <v>506</v>
      </c>
      <c r="L351" s="4">
        <v>0</v>
      </c>
      <c r="M351" s="12" t="s">
        <v>2578</v>
      </c>
      <c r="N351" s="4" t="s">
        <v>498</v>
      </c>
      <c r="O351" s="13" t="s">
        <v>1532</v>
      </c>
      <c r="P351" s="4" t="s">
        <v>498</v>
      </c>
      <c r="Q351" s="4" t="s">
        <v>500</v>
      </c>
      <c r="R351" s="16" t="s">
        <v>518</v>
      </c>
      <c r="S351" s="4" t="s">
        <v>511</v>
      </c>
      <c r="T351" s="12">
        <v>796</v>
      </c>
      <c r="U351" s="17" t="s">
        <v>508</v>
      </c>
      <c r="V351" s="3">
        <v>2</v>
      </c>
      <c r="W351" s="24">
        <v>4999.999999999999</v>
      </c>
      <c r="X351" s="26">
        <v>0</v>
      </c>
      <c r="Y351" s="26">
        <f t="shared" si="19"/>
        <v>0</v>
      </c>
      <c r="Z351" s="3"/>
      <c r="AA351" s="4" t="s">
        <v>1405</v>
      </c>
      <c r="AB351" s="4" t="s">
        <v>2955</v>
      </c>
    </row>
    <row r="352" spans="1:28" ht="102">
      <c r="A352" s="3" t="s">
        <v>2466</v>
      </c>
      <c r="B352" s="3" t="s">
        <v>493</v>
      </c>
      <c r="C352" s="3" t="s">
        <v>494</v>
      </c>
      <c r="D352" s="3" t="s">
        <v>345</v>
      </c>
      <c r="E352" s="3" t="s">
        <v>341</v>
      </c>
      <c r="F352" s="3" t="s">
        <v>340</v>
      </c>
      <c r="G352" s="3" t="s">
        <v>1745</v>
      </c>
      <c r="H352" s="3" t="s">
        <v>1744</v>
      </c>
      <c r="I352" s="3" t="s">
        <v>346</v>
      </c>
      <c r="J352" s="3"/>
      <c r="K352" s="4" t="s">
        <v>506</v>
      </c>
      <c r="L352" s="4">
        <v>0</v>
      </c>
      <c r="M352" s="12" t="s">
        <v>2578</v>
      </c>
      <c r="N352" s="4" t="s">
        <v>498</v>
      </c>
      <c r="O352" s="4" t="s">
        <v>1532</v>
      </c>
      <c r="P352" s="4" t="s">
        <v>498</v>
      </c>
      <c r="Q352" s="4" t="s">
        <v>500</v>
      </c>
      <c r="R352" s="4" t="s">
        <v>518</v>
      </c>
      <c r="S352" s="4" t="s">
        <v>511</v>
      </c>
      <c r="T352" s="4">
        <v>796</v>
      </c>
      <c r="U352" s="4" t="s">
        <v>508</v>
      </c>
      <c r="V352" s="4">
        <v>24</v>
      </c>
      <c r="W352" s="24">
        <v>1999.9999999999998</v>
      </c>
      <c r="X352" s="24">
        <v>0</v>
      </c>
      <c r="Y352" s="24">
        <f t="shared" si="19"/>
        <v>0</v>
      </c>
      <c r="Z352" s="4"/>
      <c r="AA352" s="4" t="s">
        <v>1405</v>
      </c>
      <c r="AB352" s="4" t="s">
        <v>2955</v>
      </c>
    </row>
    <row r="353" spans="1:28" ht="102">
      <c r="A353" s="3" t="s">
        <v>2467</v>
      </c>
      <c r="B353" s="3" t="s">
        <v>493</v>
      </c>
      <c r="C353" s="3" t="s">
        <v>494</v>
      </c>
      <c r="D353" s="3" t="s">
        <v>339</v>
      </c>
      <c r="E353" s="3" t="s">
        <v>341</v>
      </c>
      <c r="F353" s="3" t="s">
        <v>340</v>
      </c>
      <c r="G353" s="3" t="s">
        <v>342</v>
      </c>
      <c r="H353" s="3" t="s">
        <v>337</v>
      </c>
      <c r="I353" s="3" t="s">
        <v>347</v>
      </c>
      <c r="J353" s="3"/>
      <c r="K353" s="4" t="s">
        <v>506</v>
      </c>
      <c r="L353" s="4">
        <v>0</v>
      </c>
      <c r="M353" s="12" t="s">
        <v>2578</v>
      </c>
      <c r="N353" s="4" t="s">
        <v>498</v>
      </c>
      <c r="O353" s="4" t="s">
        <v>1532</v>
      </c>
      <c r="P353" s="4" t="s">
        <v>498</v>
      </c>
      <c r="Q353" s="4" t="s">
        <v>500</v>
      </c>
      <c r="R353" s="4" t="s">
        <v>518</v>
      </c>
      <c r="S353" s="4" t="s">
        <v>511</v>
      </c>
      <c r="T353" s="12">
        <v>796</v>
      </c>
      <c r="U353" s="4" t="s">
        <v>508</v>
      </c>
      <c r="V353" s="4">
        <v>4</v>
      </c>
      <c r="W353" s="24">
        <v>3999.9999999999995</v>
      </c>
      <c r="X353" s="73">
        <v>0</v>
      </c>
      <c r="Y353" s="73">
        <f t="shared" si="19"/>
        <v>0</v>
      </c>
      <c r="Z353" s="37"/>
      <c r="AA353" s="4" t="s">
        <v>1405</v>
      </c>
      <c r="AB353" s="4" t="s">
        <v>2955</v>
      </c>
    </row>
    <row r="354" spans="1:28" ht="102">
      <c r="A354" s="3" t="s">
        <v>2468</v>
      </c>
      <c r="B354" s="3" t="s">
        <v>493</v>
      </c>
      <c r="C354" s="3" t="s">
        <v>494</v>
      </c>
      <c r="D354" s="3" t="s">
        <v>378</v>
      </c>
      <c r="E354" s="3" t="s">
        <v>379</v>
      </c>
      <c r="F354" s="3" t="s">
        <v>1748</v>
      </c>
      <c r="G354" s="3" t="s">
        <v>1747</v>
      </c>
      <c r="H354" s="3" t="s">
        <v>1746</v>
      </c>
      <c r="I354" s="3" t="s">
        <v>380</v>
      </c>
      <c r="J354" s="3"/>
      <c r="K354" s="4" t="s">
        <v>506</v>
      </c>
      <c r="L354" s="4">
        <v>0</v>
      </c>
      <c r="M354" s="12" t="s">
        <v>2578</v>
      </c>
      <c r="N354" s="4" t="s">
        <v>498</v>
      </c>
      <c r="O354" s="4" t="s">
        <v>1532</v>
      </c>
      <c r="P354" s="4" t="s">
        <v>498</v>
      </c>
      <c r="Q354" s="4" t="s">
        <v>500</v>
      </c>
      <c r="R354" s="4" t="s">
        <v>518</v>
      </c>
      <c r="S354" s="4" t="s">
        <v>511</v>
      </c>
      <c r="T354" s="4" t="s">
        <v>333</v>
      </c>
      <c r="U354" s="4" t="s">
        <v>512</v>
      </c>
      <c r="V354" s="4">
        <v>1</v>
      </c>
      <c r="W354" s="24">
        <v>25999.999999999996</v>
      </c>
      <c r="X354" s="24">
        <v>0</v>
      </c>
      <c r="Y354" s="24">
        <f t="shared" si="19"/>
        <v>0</v>
      </c>
      <c r="Z354" s="4"/>
      <c r="AA354" s="4" t="s">
        <v>1405</v>
      </c>
      <c r="AB354" s="4" t="s">
        <v>2955</v>
      </c>
    </row>
    <row r="355" spans="1:28" ht="102">
      <c r="A355" s="3" t="s">
        <v>2469</v>
      </c>
      <c r="B355" s="3" t="s">
        <v>493</v>
      </c>
      <c r="C355" s="3" t="s">
        <v>494</v>
      </c>
      <c r="D355" s="3" t="s">
        <v>381</v>
      </c>
      <c r="E355" s="3" t="s">
        <v>382</v>
      </c>
      <c r="F355" s="3" t="s">
        <v>1752</v>
      </c>
      <c r="G355" s="3" t="s">
        <v>303</v>
      </c>
      <c r="H355" s="3" t="s">
        <v>1751</v>
      </c>
      <c r="I355" s="3" t="s">
        <v>384</v>
      </c>
      <c r="J355" s="3"/>
      <c r="K355" s="4" t="s">
        <v>506</v>
      </c>
      <c r="L355" s="4">
        <v>0</v>
      </c>
      <c r="M355" s="12" t="s">
        <v>2578</v>
      </c>
      <c r="N355" s="4" t="s">
        <v>498</v>
      </c>
      <c r="O355" s="4" t="s">
        <v>1532</v>
      </c>
      <c r="P355" s="4" t="s">
        <v>498</v>
      </c>
      <c r="Q355" s="4" t="s">
        <v>500</v>
      </c>
      <c r="R355" s="4" t="s">
        <v>518</v>
      </c>
      <c r="S355" s="4" t="s">
        <v>511</v>
      </c>
      <c r="T355" s="4">
        <v>796</v>
      </c>
      <c r="U355" s="4" t="s">
        <v>508</v>
      </c>
      <c r="V355" s="4">
        <v>4</v>
      </c>
      <c r="W355" s="24">
        <v>6000</v>
      </c>
      <c r="X355" s="24">
        <v>0</v>
      </c>
      <c r="Y355" s="24">
        <f t="shared" si="19"/>
        <v>0</v>
      </c>
      <c r="Z355" s="4"/>
      <c r="AA355" s="4" t="s">
        <v>1405</v>
      </c>
      <c r="AB355" s="4" t="s">
        <v>2955</v>
      </c>
    </row>
    <row r="356" spans="1:28" ht="102">
      <c r="A356" s="3" t="s">
        <v>2470</v>
      </c>
      <c r="B356" s="3" t="s">
        <v>493</v>
      </c>
      <c r="C356" s="3" t="s">
        <v>494</v>
      </c>
      <c r="D356" s="3" t="s">
        <v>33</v>
      </c>
      <c r="E356" s="3" t="s">
        <v>385</v>
      </c>
      <c r="F356" s="3" t="s">
        <v>1753</v>
      </c>
      <c r="G356" s="3" t="s">
        <v>386</v>
      </c>
      <c r="H356" s="3" t="s">
        <v>383</v>
      </c>
      <c r="I356" s="3" t="s">
        <v>387</v>
      </c>
      <c r="J356" s="3"/>
      <c r="K356" s="4" t="s">
        <v>506</v>
      </c>
      <c r="L356" s="4">
        <v>0</v>
      </c>
      <c r="M356" s="12" t="s">
        <v>2578</v>
      </c>
      <c r="N356" s="4" t="s">
        <v>498</v>
      </c>
      <c r="O356" s="4" t="s">
        <v>1532</v>
      </c>
      <c r="P356" s="4" t="s">
        <v>498</v>
      </c>
      <c r="Q356" s="4" t="s">
        <v>500</v>
      </c>
      <c r="R356" s="4" t="s">
        <v>518</v>
      </c>
      <c r="S356" s="4" t="s">
        <v>511</v>
      </c>
      <c r="T356" s="4" t="s">
        <v>333</v>
      </c>
      <c r="U356" s="4" t="s">
        <v>512</v>
      </c>
      <c r="V356" s="4">
        <v>1</v>
      </c>
      <c r="W356" s="24">
        <v>23999.999999999996</v>
      </c>
      <c r="X356" s="24">
        <v>0</v>
      </c>
      <c r="Y356" s="24">
        <f t="shared" si="19"/>
        <v>0</v>
      </c>
      <c r="Z356" s="4"/>
      <c r="AA356" s="4" t="s">
        <v>1405</v>
      </c>
      <c r="AB356" s="4" t="s">
        <v>2955</v>
      </c>
    </row>
    <row r="357" spans="1:28" ht="102">
      <c r="A357" s="3" t="s">
        <v>2471</v>
      </c>
      <c r="B357" s="3" t="s">
        <v>493</v>
      </c>
      <c r="C357" s="3" t="s">
        <v>494</v>
      </c>
      <c r="D357" s="3" t="s">
        <v>388</v>
      </c>
      <c r="E357" s="3" t="s">
        <v>389</v>
      </c>
      <c r="F357" s="3" t="s">
        <v>389</v>
      </c>
      <c r="G357" s="3" t="s">
        <v>1755</v>
      </c>
      <c r="H357" s="3" t="s">
        <v>1754</v>
      </c>
      <c r="I357" s="3" t="s">
        <v>391</v>
      </c>
      <c r="J357" s="3"/>
      <c r="K357" s="4" t="s">
        <v>506</v>
      </c>
      <c r="L357" s="4">
        <v>0</v>
      </c>
      <c r="M357" s="12" t="s">
        <v>2578</v>
      </c>
      <c r="N357" s="4" t="s">
        <v>498</v>
      </c>
      <c r="O357" s="4" t="s">
        <v>1532</v>
      </c>
      <c r="P357" s="4" t="s">
        <v>498</v>
      </c>
      <c r="Q357" s="4" t="s">
        <v>500</v>
      </c>
      <c r="R357" s="4" t="s">
        <v>518</v>
      </c>
      <c r="S357" s="4" t="s">
        <v>511</v>
      </c>
      <c r="T357" s="4">
        <v>796</v>
      </c>
      <c r="U357" s="4" t="s">
        <v>508</v>
      </c>
      <c r="V357" s="4">
        <v>2</v>
      </c>
      <c r="W357" s="24">
        <v>133929.01785714284</v>
      </c>
      <c r="X357" s="24">
        <v>0</v>
      </c>
      <c r="Y357" s="24">
        <f t="shared" si="19"/>
        <v>0</v>
      </c>
      <c r="Z357" s="4"/>
      <c r="AA357" s="4" t="s">
        <v>1405</v>
      </c>
      <c r="AB357" s="4" t="s">
        <v>2955</v>
      </c>
    </row>
    <row r="358" spans="1:28" ht="216.75">
      <c r="A358" s="3" t="s">
        <v>2472</v>
      </c>
      <c r="B358" s="3" t="s">
        <v>493</v>
      </c>
      <c r="C358" s="3" t="s">
        <v>494</v>
      </c>
      <c r="D358" s="3" t="s">
        <v>846</v>
      </c>
      <c r="E358" s="3" t="s">
        <v>847</v>
      </c>
      <c r="F358" s="3" t="s">
        <v>1756</v>
      </c>
      <c r="G358" s="3" t="s">
        <v>847</v>
      </c>
      <c r="H358" s="3" t="s">
        <v>1756</v>
      </c>
      <c r="I358" s="3" t="s">
        <v>848</v>
      </c>
      <c r="J358" s="3"/>
      <c r="K358" s="4" t="s">
        <v>506</v>
      </c>
      <c r="L358" s="4">
        <v>0</v>
      </c>
      <c r="M358" s="12" t="s">
        <v>2578</v>
      </c>
      <c r="N358" s="4" t="s">
        <v>498</v>
      </c>
      <c r="O358" s="4" t="s">
        <v>1731</v>
      </c>
      <c r="P358" s="4" t="s">
        <v>498</v>
      </c>
      <c r="Q358" s="4" t="s">
        <v>500</v>
      </c>
      <c r="R358" s="4" t="s">
        <v>518</v>
      </c>
      <c r="S358" s="4" t="s">
        <v>511</v>
      </c>
      <c r="T358" s="4">
        <v>796</v>
      </c>
      <c r="U358" s="4" t="s">
        <v>508</v>
      </c>
      <c r="V358" s="4">
        <v>1</v>
      </c>
      <c r="W358" s="24">
        <v>42231</v>
      </c>
      <c r="X358" s="24">
        <v>0</v>
      </c>
      <c r="Y358" s="24">
        <f t="shared" si="19"/>
        <v>0</v>
      </c>
      <c r="Z358" s="4"/>
      <c r="AA358" s="4" t="s">
        <v>1405</v>
      </c>
      <c r="AB358" s="4" t="s">
        <v>2955</v>
      </c>
    </row>
    <row r="359" spans="1:28" ht="102">
      <c r="A359" s="3" t="s">
        <v>2473</v>
      </c>
      <c r="B359" s="3" t="s">
        <v>493</v>
      </c>
      <c r="C359" s="3" t="s">
        <v>494</v>
      </c>
      <c r="D359" s="3" t="s">
        <v>392</v>
      </c>
      <c r="E359" s="3" t="s">
        <v>394</v>
      </c>
      <c r="F359" s="3" t="s">
        <v>1757</v>
      </c>
      <c r="G359" s="3" t="s">
        <v>303</v>
      </c>
      <c r="H359" s="3" t="s">
        <v>390</v>
      </c>
      <c r="I359" s="3" t="s">
        <v>395</v>
      </c>
      <c r="J359" s="3"/>
      <c r="K359" s="4" t="s">
        <v>506</v>
      </c>
      <c r="L359" s="4">
        <v>0</v>
      </c>
      <c r="M359" s="12" t="s">
        <v>2578</v>
      </c>
      <c r="N359" s="4" t="s">
        <v>498</v>
      </c>
      <c r="O359" s="4" t="s">
        <v>1731</v>
      </c>
      <c r="P359" s="4" t="s">
        <v>498</v>
      </c>
      <c r="Q359" s="4" t="s">
        <v>500</v>
      </c>
      <c r="R359" s="4" t="s">
        <v>518</v>
      </c>
      <c r="S359" s="4" t="s">
        <v>511</v>
      </c>
      <c r="T359" s="4">
        <v>796</v>
      </c>
      <c r="U359" s="4" t="s">
        <v>508</v>
      </c>
      <c r="V359" s="4">
        <v>3</v>
      </c>
      <c r="W359" s="112">
        <v>4999.999999999999</v>
      </c>
      <c r="X359" s="112">
        <v>0</v>
      </c>
      <c r="Y359" s="24">
        <v>0</v>
      </c>
      <c r="Z359" s="4"/>
      <c r="AA359" s="4" t="s">
        <v>1405</v>
      </c>
      <c r="AB359" s="4">
        <v>7</v>
      </c>
    </row>
    <row r="360" spans="1:28" ht="102">
      <c r="A360" s="3" t="s">
        <v>2893</v>
      </c>
      <c r="B360" s="3" t="s">
        <v>493</v>
      </c>
      <c r="C360" s="3" t="s">
        <v>494</v>
      </c>
      <c r="D360" s="3" t="s">
        <v>392</v>
      </c>
      <c r="E360" s="3" t="s">
        <v>394</v>
      </c>
      <c r="F360" s="3" t="s">
        <v>1757</v>
      </c>
      <c r="G360" s="3" t="s">
        <v>303</v>
      </c>
      <c r="H360" s="3" t="s">
        <v>390</v>
      </c>
      <c r="I360" s="3" t="s">
        <v>395</v>
      </c>
      <c r="J360" s="3"/>
      <c r="K360" s="4" t="s">
        <v>497</v>
      </c>
      <c r="L360" s="4">
        <v>0</v>
      </c>
      <c r="M360" s="12" t="s">
        <v>2578</v>
      </c>
      <c r="N360" s="4" t="s">
        <v>498</v>
      </c>
      <c r="O360" s="4" t="s">
        <v>1731</v>
      </c>
      <c r="P360" s="4" t="s">
        <v>498</v>
      </c>
      <c r="Q360" s="4" t="s">
        <v>500</v>
      </c>
      <c r="R360" s="4" t="s">
        <v>518</v>
      </c>
      <c r="S360" s="4" t="s">
        <v>511</v>
      </c>
      <c r="T360" s="4">
        <v>796</v>
      </c>
      <c r="U360" s="4" t="s">
        <v>508</v>
      </c>
      <c r="V360" s="4">
        <v>3</v>
      </c>
      <c r="W360" s="112">
        <v>4999.999999999999</v>
      </c>
      <c r="X360" s="112">
        <f>V360*W360</f>
        <v>14999.999999999996</v>
      </c>
      <c r="Y360" s="24">
        <f aca="true" t="shared" si="20" ref="Y360:Y366">X360*1.12</f>
        <v>16799.999999999996</v>
      </c>
      <c r="Z360" s="4"/>
      <c r="AA360" s="4" t="s">
        <v>1405</v>
      </c>
      <c r="AB360" s="4"/>
    </row>
    <row r="361" spans="1:28" ht="102">
      <c r="A361" s="3" t="s">
        <v>2474</v>
      </c>
      <c r="B361" s="3" t="s">
        <v>493</v>
      </c>
      <c r="C361" s="3" t="s">
        <v>494</v>
      </c>
      <c r="D361" s="3" t="s">
        <v>842</v>
      </c>
      <c r="E361" s="3" t="s">
        <v>843</v>
      </c>
      <c r="F361" s="3" t="s">
        <v>845</v>
      </c>
      <c r="G361" s="3" t="s">
        <v>844</v>
      </c>
      <c r="H361" s="3"/>
      <c r="I361" s="3"/>
      <c r="J361" s="3"/>
      <c r="K361" s="4" t="s">
        <v>506</v>
      </c>
      <c r="L361" s="4">
        <v>0</v>
      </c>
      <c r="M361" s="12" t="s">
        <v>2578</v>
      </c>
      <c r="N361" s="4" t="s">
        <v>498</v>
      </c>
      <c r="O361" s="4" t="s">
        <v>1731</v>
      </c>
      <c r="P361" s="4" t="s">
        <v>498</v>
      </c>
      <c r="Q361" s="4" t="s">
        <v>500</v>
      </c>
      <c r="R361" s="4" t="s">
        <v>518</v>
      </c>
      <c r="S361" s="4" t="s">
        <v>511</v>
      </c>
      <c r="T361" s="4">
        <v>796</v>
      </c>
      <c r="U361" s="4" t="s">
        <v>508</v>
      </c>
      <c r="V361" s="4">
        <v>2</v>
      </c>
      <c r="W361" s="24">
        <v>6135</v>
      </c>
      <c r="X361" s="24">
        <v>0</v>
      </c>
      <c r="Y361" s="24">
        <f t="shared" si="20"/>
        <v>0</v>
      </c>
      <c r="Z361" s="4"/>
      <c r="AA361" s="4" t="s">
        <v>1405</v>
      </c>
      <c r="AB361" s="4" t="s">
        <v>2955</v>
      </c>
    </row>
    <row r="362" spans="1:28" ht="102">
      <c r="A362" s="3" t="s">
        <v>2475</v>
      </c>
      <c r="B362" s="3" t="s">
        <v>493</v>
      </c>
      <c r="C362" s="3" t="s">
        <v>494</v>
      </c>
      <c r="D362" s="3" t="s">
        <v>392</v>
      </c>
      <c r="E362" s="3" t="s">
        <v>394</v>
      </c>
      <c r="F362" s="3" t="s">
        <v>393</v>
      </c>
      <c r="G362" s="3" t="s">
        <v>303</v>
      </c>
      <c r="H362" s="3" t="s">
        <v>390</v>
      </c>
      <c r="I362" s="3" t="s">
        <v>396</v>
      </c>
      <c r="J362" s="3"/>
      <c r="K362" s="4" t="s">
        <v>506</v>
      </c>
      <c r="L362" s="4">
        <v>0</v>
      </c>
      <c r="M362" s="12" t="s">
        <v>2578</v>
      </c>
      <c r="N362" s="4" t="s">
        <v>498</v>
      </c>
      <c r="O362" s="4" t="s">
        <v>1731</v>
      </c>
      <c r="P362" s="4" t="s">
        <v>498</v>
      </c>
      <c r="Q362" s="4" t="s">
        <v>500</v>
      </c>
      <c r="R362" s="4" t="s">
        <v>518</v>
      </c>
      <c r="S362" s="4" t="s">
        <v>511</v>
      </c>
      <c r="T362" s="4">
        <v>796</v>
      </c>
      <c r="U362" s="4" t="s">
        <v>508</v>
      </c>
      <c r="V362" s="4">
        <v>4</v>
      </c>
      <c r="W362" s="24">
        <v>5392.857142857142</v>
      </c>
      <c r="X362" s="24">
        <v>0</v>
      </c>
      <c r="Y362" s="24">
        <f t="shared" si="20"/>
        <v>0</v>
      </c>
      <c r="Z362" s="4"/>
      <c r="AA362" s="4" t="s">
        <v>1405</v>
      </c>
      <c r="AB362" s="4" t="s">
        <v>2955</v>
      </c>
    </row>
    <row r="363" spans="1:28" ht="102">
      <c r="A363" s="3" t="s">
        <v>2476</v>
      </c>
      <c r="B363" s="3" t="s">
        <v>493</v>
      </c>
      <c r="C363" s="3" t="s">
        <v>494</v>
      </c>
      <c r="D363" s="3" t="s">
        <v>849</v>
      </c>
      <c r="E363" s="3" t="s">
        <v>850</v>
      </c>
      <c r="F363" s="3" t="s">
        <v>1456</v>
      </c>
      <c r="G363" s="3" t="s">
        <v>851</v>
      </c>
      <c r="H363" s="3" t="s">
        <v>1758</v>
      </c>
      <c r="I363" s="3" t="s">
        <v>1866</v>
      </c>
      <c r="J363" s="3"/>
      <c r="K363" s="4" t="s">
        <v>506</v>
      </c>
      <c r="L363" s="4">
        <v>0</v>
      </c>
      <c r="M363" s="12" t="s">
        <v>2578</v>
      </c>
      <c r="N363" s="4" t="s">
        <v>498</v>
      </c>
      <c r="O363" s="4" t="s">
        <v>1731</v>
      </c>
      <c r="P363" s="4" t="s">
        <v>498</v>
      </c>
      <c r="Q363" s="4" t="s">
        <v>500</v>
      </c>
      <c r="R363" s="4" t="s">
        <v>518</v>
      </c>
      <c r="S363" s="4" t="s">
        <v>511</v>
      </c>
      <c r="T363" s="4">
        <v>796</v>
      </c>
      <c r="U363" s="4" t="s">
        <v>508</v>
      </c>
      <c r="V363" s="4">
        <v>2</v>
      </c>
      <c r="W363" s="24">
        <v>123244</v>
      </c>
      <c r="X363" s="24">
        <v>0</v>
      </c>
      <c r="Y363" s="24">
        <f t="shared" si="20"/>
        <v>0</v>
      </c>
      <c r="Z363" s="4"/>
      <c r="AA363" s="4" t="s">
        <v>1405</v>
      </c>
      <c r="AB363" s="4" t="s">
        <v>2955</v>
      </c>
    </row>
    <row r="364" spans="1:28" ht="102">
      <c r="A364" s="3" t="s">
        <v>2477</v>
      </c>
      <c r="B364" s="3" t="s">
        <v>493</v>
      </c>
      <c r="C364" s="3" t="s">
        <v>494</v>
      </c>
      <c r="D364" s="3" t="s">
        <v>838</v>
      </c>
      <c r="E364" s="3" t="s">
        <v>839</v>
      </c>
      <c r="F364" s="3" t="s">
        <v>1759</v>
      </c>
      <c r="G364" s="3" t="s">
        <v>840</v>
      </c>
      <c r="H364" s="3" t="s">
        <v>841</v>
      </c>
      <c r="I364" s="3" t="s">
        <v>837</v>
      </c>
      <c r="J364" s="3"/>
      <c r="K364" s="4" t="s">
        <v>506</v>
      </c>
      <c r="L364" s="4">
        <v>0</v>
      </c>
      <c r="M364" s="12" t="s">
        <v>2578</v>
      </c>
      <c r="N364" s="4" t="s">
        <v>498</v>
      </c>
      <c r="O364" s="4" t="s">
        <v>1731</v>
      </c>
      <c r="P364" s="4" t="s">
        <v>498</v>
      </c>
      <c r="Q364" s="4" t="s">
        <v>500</v>
      </c>
      <c r="R364" s="4" t="s">
        <v>518</v>
      </c>
      <c r="S364" s="16" t="s">
        <v>511</v>
      </c>
      <c r="T364" s="4">
        <v>796</v>
      </c>
      <c r="U364" s="4" t="s">
        <v>508</v>
      </c>
      <c r="V364" s="4">
        <v>2</v>
      </c>
      <c r="W364" s="24">
        <v>850</v>
      </c>
      <c r="X364" s="24">
        <v>0</v>
      </c>
      <c r="Y364" s="24">
        <f t="shared" si="20"/>
        <v>0</v>
      </c>
      <c r="Z364" s="4"/>
      <c r="AA364" s="4" t="s">
        <v>1405</v>
      </c>
      <c r="AB364" s="4" t="s">
        <v>2955</v>
      </c>
    </row>
    <row r="365" spans="1:29" s="6" customFormat="1" ht="148.5" customHeight="1">
      <c r="A365" s="3" t="s">
        <v>2478</v>
      </c>
      <c r="B365" s="3" t="s">
        <v>493</v>
      </c>
      <c r="C365" s="3" t="s">
        <v>494</v>
      </c>
      <c r="D365" s="3" t="s">
        <v>397</v>
      </c>
      <c r="E365" s="3" t="s">
        <v>399</v>
      </c>
      <c r="F365" s="3" t="s">
        <v>398</v>
      </c>
      <c r="G365" s="3" t="s">
        <v>331</v>
      </c>
      <c r="H365" s="3" t="s">
        <v>747</v>
      </c>
      <c r="I365" s="3" t="s">
        <v>400</v>
      </c>
      <c r="J365" s="3"/>
      <c r="K365" s="4" t="s">
        <v>506</v>
      </c>
      <c r="L365" s="4">
        <v>0</v>
      </c>
      <c r="M365" s="12" t="s">
        <v>2578</v>
      </c>
      <c r="N365" s="4" t="s">
        <v>498</v>
      </c>
      <c r="O365" s="4" t="s">
        <v>1731</v>
      </c>
      <c r="P365" s="4" t="s">
        <v>498</v>
      </c>
      <c r="Q365" s="4" t="s">
        <v>500</v>
      </c>
      <c r="R365" s="4" t="s">
        <v>518</v>
      </c>
      <c r="S365" s="4" t="s">
        <v>511</v>
      </c>
      <c r="T365" s="4">
        <v>796</v>
      </c>
      <c r="U365" s="4" t="s">
        <v>508</v>
      </c>
      <c r="V365" s="4">
        <v>4</v>
      </c>
      <c r="W365" s="24">
        <v>1999.9999999999998</v>
      </c>
      <c r="X365" s="24">
        <v>0</v>
      </c>
      <c r="Y365" s="24">
        <f t="shared" si="20"/>
        <v>0</v>
      </c>
      <c r="Z365" s="4"/>
      <c r="AA365" s="4" t="s">
        <v>1405</v>
      </c>
      <c r="AB365" s="4" t="s">
        <v>2955</v>
      </c>
      <c r="AC365" s="111"/>
    </row>
    <row r="366" spans="1:29" s="6" customFormat="1" ht="148.5" customHeight="1">
      <c r="A366" s="3" t="s">
        <v>2479</v>
      </c>
      <c r="B366" s="3" t="s">
        <v>493</v>
      </c>
      <c r="C366" s="3" t="s">
        <v>494</v>
      </c>
      <c r="D366" s="3" t="s">
        <v>834</v>
      </c>
      <c r="E366" s="3" t="s">
        <v>836</v>
      </c>
      <c r="F366" s="3" t="s">
        <v>1457</v>
      </c>
      <c r="G366" s="3" t="s">
        <v>295</v>
      </c>
      <c r="H366" s="3"/>
      <c r="I366" s="3" t="s">
        <v>835</v>
      </c>
      <c r="J366" s="3"/>
      <c r="K366" s="4" t="s">
        <v>506</v>
      </c>
      <c r="L366" s="4">
        <v>0</v>
      </c>
      <c r="M366" s="12" t="s">
        <v>2578</v>
      </c>
      <c r="N366" s="4" t="s">
        <v>498</v>
      </c>
      <c r="O366" s="4" t="s">
        <v>1731</v>
      </c>
      <c r="P366" s="4" t="s">
        <v>498</v>
      </c>
      <c r="Q366" s="4" t="s">
        <v>500</v>
      </c>
      <c r="R366" s="4" t="s">
        <v>518</v>
      </c>
      <c r="S366" s="4" t="s">
        <v>511</v>
      </c>
      <c r="T366" s="4">
        <v>796</v>
      </c>
      <c r="U366" s="4" t="s">
        <v>508</v>
      </c>
      <c r="V366" s="4">
        <v>4</v>
      </c>
      <c r="W366" s="24">
        <v>9172</v>
      </c>
      <c r="X366" s="24">
        <v>0</v>
      </c>
      <c r="Y366" s="24">
        <f t="shared" si="20"/>
        <v>0</v>
      </c>
      <c r="Z366" s="4"/>
      <c r="AA366" s="4" t="s">
        <v>1405</v>
      </c>
      <c r="AB366" s="4" t="s">
        <v>2955</v>
      </c>
      <c r="AC366" s="111"/>
    </row>
    <row r="367" spans="1:29" s="6" customFormat="1" ht="102">
      <c r="A367" s="3" t="s">
        <v>2480</v>
      </c>
      <c r="B367" s="3" t="s">
        <v>493</v>
      </c>
      <c r="C367" s="3" t="s">
        <v>494</v>
      </c>
      <c r="D367" s="3" t="s">
        <v>401</v>
      </c>
      <c r="E367" s="3" t="s">
        <v>403</v>
      </c>
      <c r="F367" s="3" t="s">
        <v>402</v>
      </c>
      <c r="G367" s="3" t="s">
        <v>338</v>
      </c>
      <c r="H367" s="3" t="s">
        <v>390</v>
      </c>
      <c r="I367" s="3" t="s">
        <v>404</v>
      </c>
      <c r="J367" s="3"/>
      <c r="K367" s="4" t="s">
        <v>506</v>
      </c>
      <c r="L367" s="4">
        <v>0</v>
      </c>
      <c r="M367" s="12" t="s">
        <v>2578</v>
      </c>
      <c r="N367" s="4" t="s">
        <v>498</v>
      </c>
      <c r="O367" s="4" t="s">
        <v>1731</v>
      </c>
      <c r="P367" s="4" t="s">
        <v>498</v>
      </c>
      <c r="Q367" s="4" t="s">
        <v>500</v>
      </c>
      <c r="R367" s="4" t="s">
        <v>518</v>
      </c>
      <c r="S367" s="4" t="s">
        <v>511</v>
      </c>
      <c r="T367" s="4">
        <v>796</v>
      </c>
      <c r="U367" s="4" t="s">
        <v>508</v>
      </c>
      <c r="V367" s="4">
        <v>1</v>
      </c>
      <c r="W367" s="24">
        <v>20000</v>
      </c>
      <c r="X367" s="24">
        <v>0</v>
      </c>
      <c r="Y367" s="24">
        <v>0</v>
      </c>
      <c r="Z367" s="4"/>
      <c r="AA367" s="4" t="s">
        <v>1405</v>
      </c>
      <c r="AB367" s="4">
        <v>7</v>
      </c>
      <c r="AC367" s="111"/>
    </row>
    <row r="368" spans="1:29" s="6" customFormat="1" ht="102">
      <c r="A368" s="3" t="s">
        <v>2894</v>
      </c>
      <c r="B368" s="3" t="s">
        <v>493</v>
      </c>
      <c r="C368" s="3" t="s">
        <v>494</v>
      </c>
      <c r="D368" s="3" t="s">
        <v>401</v>
      </c>
      <c r="E368" s="3" t="s">
        <v>403</v>
      </c>
      <c r="F368" s="3" t="s">
        <v>402</v>
      </c>
      <c r="G368" s="3" t="s">
        <v>338</v>
      </c>
      <c r="H368" s="3" t="s">
        <v>390</v>
      </c>
      <c r="I368" s="3" t="s">
        <v>404</v>
      </c>
      <c r="J368" s="3"/>
      <c r="K368" s="4" t="s">
        <v>497</v>
      </c>
      <c r="L368" s="4">
        <v>0</v>
      </c>
      <c r="M368" s="12" t="s">
        <v>2578</v>
      </c>
      <c r="N368" s="4" t="s">
        <v>498</v>
      </c>
      <c r="O368" s="4" t="s">
        <v>1731</v>
      </c>
      <c r="P368" s="4" t="s">
        <v>498</v>
      </c>
      <c r="Q368" s="4" t="s">
        <v>500</v>
      </c>
      <c r="R368" s="4" t="s">
        <v>518</v>
      </c>
      <c r="S368" s="4" t="s">
        <v>511</v>
      </c>
      <c r="T368" s="4">
        <v>796</v>
      </c>
      <c r="U368" s="4" t="s">
        <v>508</v>
      </c>
      <c r="V368" s="4">
        <v>1</v>
      </c>
      <c r="W368" s="24">
        <v>20000</v>
      </c>
      <c r="X368" s="24">
        <f>V368*W368</f>
        <v>20000</v>
      </c>
      <c r="Y368" s="24">
        <f>X368*1.12</f>
        <v>22400.000000000004</v>
      </c>
      <c r="Z368" s="4"/>
      <c r="AA368" s="4" t="s">
        <v>1405</v>
      </c>
      <c r="AB368" s="4"/>
      <c r="AC368" s="111"/>
    </row>
    <row r="369" spans="1:29" s="6" customFormat="1" ht="102">
      <c r="A369" s="3" t="s">
        <v>2481</v>
      </c>
      <c r="B369" s="3" t="s">
        <v>493</v>
      </c>
      <c r="C369" s="3" t="s">
        <v>494</v>
      </c>
      <c r="D369" s="3" t="s">
        <v>829</v>
      </c>
      <c r="E369" s="3" t="s">
        <v>830</v>
      </c>
      <c r="F369" s="3" t="s">
        <v>830</v>
      </c>
      <c r="G369" s="3" t="s">
        <v>831</v>
      </c>
      <c r="H369" s="3" t="s">
        <v>833</v>
      </c>
      <c r="I369" s="3" t="s">
        <v>832</v>
      </c>
      <c r="J369" s="3"/>
      <c r="K369" s="4" t="s">
        <v>506</v>
      </c>
      <c r="L369" s="4">
        <v>0</v>
      </c>
      <c r="M369" s="12" t="s">
        <v>2578</v>
      </c>
      <c r="N369" s="4" t="s">
        <v>498</v>
      </c>
      <c r="O369" s="4" t="s">
        <v>1731</v>
      </c>
      <c r="P369" s="4" t="s">
        <v>498</v>
      </c>
      <c r="Q369" s="4" t="s">
        <v>500</v>
      </c>
      <c r="R369" s="4" t="s">
        <v>518</v>
      </c>
      <c r="S369" s="4" t="s">
        <v>511</v>
      </c>
      <c r="T369" s="4">
        <v>796</v>
      </c>
      <c r="U369" s="4" t="s">
        <v>508</v>
      </c>
      <c r="V369" s="4">
        <v>5</v>
      </c>
      <c r="W369" s="24">
        <v>27953</v>
      </c>
      <c r="X369" s="24">
        <v>0</v>
      </c>
      <c r="Y369" s="24">
        <f>X369*1.12</f>
        <v>0</v>
      </c>
      <c r="Z369" s="4"/>
      <c r="AA369" s="4" t="s">
        <v>1405</v>
      </c>
      <c r="AB369" s="4" t="s">
        <v>2955</v>
      </c>
      <c r="AC369" s="111"/>
    </row>
    <row r="370" spans="1:29" s="6" customFormat="1" ht="102">
      <c r="A370" s="3" t="s">
        <v>2482</v>
      </c>
      <c r="B370" s="3" t="s">
        <v>493</v>
      </c>
      <c r="C370" s="3" t="s">
        <v>494</v>
      </c>
      <c r="D370" s="3" t="s">
        <v>405</v>
      </c>
      <c r="E370" s="3" t="s">
        <v>403</v>
      </c>
      <c r="F370" s="3" t="s">
        <v>402</v>
      </c>
      <c r="G370" s="3" t="s">
        <v>303</v>
      </c>
      <c r="H370" s="3" t="s">
        <v>390</v>
      </c>
      <c r="I370" s="3" t="s">
        <v>406</v>
      </c>
      <c r="J370" s="3"/>
      <c r="K370" s="4" t="s">
        <v>506</v>
      </c>
      <c r="L370" s="4">
        <v>0</v>
      </c>
      <c r="M370" s="12" t="s">
        <v>2578</v>
      </c>
      <c r="N370" s="4" t="s">
        <v>498</v>
      </c>
      <c r="O370" s="4" t="s">
        <v>1731</v>
      </c>
      <c r="P370" s="4" t="s">
        <v>498</v>
      </c>
      <c r="Q370" s="4" t="s">
        <v>500</v>
      </c>
      <c r="R370" s="4" t="s">
        <v>518</v>
      </c>
      <c r="S370" s="4" t="s">
        <v>511</v>
      </c>
      <c r="T370" s="4">
        <v>796</v>
      </c>
      <c r="U370" s="4" t="s">
        <v>508</v>
      </c>
      <c r="V370" s="4">
        <v>1</v>
      </c>
      <c r="W370" s="24">
        <v>80000</v>
      </c>
      <c r="X370" s="24">
        <v>0</v>
      </c>
      <c r="Y370" s="24">
        <f t="shared" si="19"/>
        <v>0</v>
      </c>
      <c r="Z370" s="4"/>
      <c r="AA370" s="4" t="s">
        <v>1405</v>
      </c>
      <c r="AB370" s="4">
        <v>7</v>
      </c>
      <c r="AC370" s="111"/>
    </row>
    <row r="371" spans="1:29" s="6" customFormat="1" ht="102">
      <c r="A371" s="3" t="s">
        <v>2895</v>
      </c>
      <c r="B371" s="3" t="s">
        <v>493</v>
      </c>
      <c r="C371" s="3" t="s">
        <v>494</v>
      </c>
      <c r="D371" s="3" t="s">
        <v>405</v>
      </c>
      <c r="E371" s="3" t="s">
        <v>403</v>
      </c>
      <c r="F371" s="3" t="s">
        <v>402</v>
      </c>
      <c r="G371" s="3" t="s">
        <v>303</v>
      </c>
      <c r="H371" s="3" t="s">
        <v>390</v>
      </c>
      <c r="I371" s="3" t="s">
        <v>406</v>
      </c>
      <c r="J371" s="3"/>
      <c r="K371" s="4" t="s">
        <v>497</v>
      </c>
      <c r="L371" s="4">
        <v>0</v>
      </c>
      <c r="M371" s="12" t="s">
        <v>2578</v>
      </c>
      <c r="N371" s="4" t="s">
        <v>498</v>
      </c>
      <c r="O371" s="4" t="s">
        <v>1731</v>
      </c>
      <c r="P371" s="4" t="s">
        <v>498</v>
      </c>
      <c r="Q371" s="4" t="s">
        <v>500</v>
      </c>
      <c r="R371" s="4" t="s">
        <v>518</v>
      </c>
      <c r="S371" s="4" t="s">
        <v>511</v>
      </c>
      <c r="T371" s="4">
        <v>796</v>
      </c>
      <c r="U371" s="4" t="s">
        <v>508</v>
      </c>
      <c r="V371" s="4">
        <v>1</v>
      </c>
      <c r="W371" s="24">
        <v>80000</v>
      </c>
      <c r="X371" s="24">
        <v>0</v>
      </c>
      <c r="Y371" s="24">
        <f t="shared" si="19"/>
        <v>0</v>
      </c>
      <c r="Z371" s="4"/>
      <c r="AA371" s="4" t="s">
        <v>1405</v>
      </c>
      <c r="AB371" s="4" t="s">
        <v>2955</v>
      </c>
      <c r="AC371" s="111"/>
    </row>
    <row r="372" spans="1:28" ht="102">
      <c r="A372" s="3" t="s">
        <v>2483</v>
      </c>
      <c r="B372" s="3" t="s">
        <v>493</v>
      </c>
      <c r="C372" s="3" t="s">
        <v>494</v>
      </c>
      <c r="D372" s="3" t="s">
        <v>405</v>
      </c>
      <c r="E372" s="3" t="s">
        <v>403</v>
      </c>
      <c r="F372" s="3" t="s">
        <v>402</v>
      </c>
      <c r="G372" s="3" t="s">
        <v>303</v>
      </c>
      <c r="H372" s="3" t="s">
        <v>390</v>
      </c>
      <c r="I372" s="3" t="s">
        <v>407</v>
      </c>
      <c r="J372" s="3"/>
      <c r="K372" s="4" t="s">
        <v>506</v>
      </c>
      <c r="L372" s="4">
        <v>0</v>
      </c>
      <c r="M372" s="12" t="s">
        <v>2578</v>
      </c>
      <c r="N372" s="4" t="s">
        <v>498</v>
      </c>
      <c r="O372" s="4" t="s">
        <v>1731</v>
      </c>
      <c r="P372" s="4" t="s">
        <v>498</v>
      </c>
      <c r="Q372" s="4" t="s">
        <v>500</v>
      </c>
      <c r="R372" s="4" t="s">
        <v>518</v>
      </c>
      <c r="S372" s="4" t="s">
        <v>511</v>
      </c>
      <c r="T372" s="4">
        <v>796</v>
      </c>
      <c r="U372" s="4" t="s">
        <v>508</v>
      </c>
      <c r="V372" s="4">
        <v>1</v>
      </c>
      <c r="W372" s="24">
        <v>72000</v>
      </c>
      <c r="X372" s="24">
        <v>0</v>
      </c>
      <c r="Y372" s="24">
        <f t="shared" si="19"/>
        <v>0</v>
      </c>
      <c r="Z372" s="4"/>
      <c r="AA372" s="4" t="s">
        <v>1405</v>
      </c>
      <c r="AB372" s="4">
        <v>7</v>
      </c>
    </row>
    <row r="373" spans="1:28" ht="102">
      <c r="A373" s="3" t="s">
        <v>2896</v>
      </c>
      <c r="B373" s="3" t="s">
        <v>493</v>
      </c>
      <c r="C373" s="3" t="s">
        <v>494</v>
      </c>
      <c r="D373" s="3" t="s">
        <v>405</v>
      </c>
      <c r="E373" s="3" t="s">
        <v>403</v>
      </c>
      <c r="F373" s="3" t="s">
        <v>402</v>
      </c>
      <c r="G373" s="3" t="s">
        <v>303</v>
      </c>
      <c r="H373" s="3" t="s">
        <v>390</v>
      </c>
      <c r="I373" s="3" t="s">
        <v>407</v>
      </c>
      <c r="J373" s="3"/>
      <c r="K373" s="4" t="s">
        <v>497</v>
      </c>
      <c r="L373" s="4">
        <v>0</v>
      </c>
      <c r="M373" s="12" t="s">
        <v>2578</v>
      </c>
      <c r="N373" s="4" t="s">
        <v>498</v>
      </c>
      <c r="O373" s="4" t="s">
        <v>1731</v>
      </c>
      <c r="P373" s="4" t="s">
        <v>498</v>
      </c>
      <c r="Q373" s="4" t="s">
        <v>500</v>
      </c>
      <c r="R373" s="4" t="s">
        <v>518</v>
      </c>
      <c r="S373" s="4" t="s">
        <v>511</v>
      </c>
      <c r="T373" s="4">
        <v>796</v>
      </c>
      <c r="U373" s="4" t="s">
        <v>508</v>
      </c>
      <c r="V373" s="4">
        <v>1</v>
      </c>
      <c r="W373" s="24">
        <v>72000</v>
      </c>
      <c r="X373" s="24">
        <f>V373*W373</f>
        <v>72000</v>
      </c>
      <c r="Y373" s="24">
        <f t="shared" si="19"/>
        <v>80640.00000000001</v>
      </c>
      <c r="Z373" s="4"/>
      <c r="AA373" s="4" t="s">
        <v>1405</v>
      </c>
      <c r="AB373" s="4"/>
    </row>
    <row r="374" spans="1:28" ht="102">
      <c r="A374" s="3" t="s">
        <v>2484</v>
      </c>
      <c r="B374" s="3" t="s">
        <v>493</v>
      </c>
      <c r="C374" s="3" t="s">
        <v>494</v>
      </c>
      <c r="D374" s="3" t="s">
        <v>405</v>
      </c>
      <c r="E374" s="3" t="s">
        <v>403</v>
      </c>
      <c r="F374" s="3" t="s">
        <v>402</v>
      </c>
      <c r="G374" s="3" t="s">
        <v>303</v>
      </c>
      <c r="H374" s="3" t="s">
        <v>390</v>
      </c>
      <c r="I374" s="3" t="s">
        <v>408</v>
      </c>
      <c r="J374" s="3"/>
      <c r="K374" s="4" t="s">
        <v>506</v>
      </c>
      <c r="L374" s="4">
        <v>0</v>
      </c>
      <c r="M374" s="12" t="s">
        <v>2578</v>
      </c>
      <c r="N374" s="4" t="s">
        <v>498</v>
      </c>
      <c r="O374" s="4" t="s">
        <v>1731</v>
      </c>
      <c r="P374" s="4" t="s">
        <v>498</v>
      </c>
      <c r="Q374" s="4" t="s">
        <v>500</v>
      </c>
      <c r="R374" s="4" t="s">
        <v>518</v>
      </c>
      <c r="S374" s="4" t="s">
        <v>511</v>
      </c>
      <c r="T374" s="4">
        <v>796</v>
      </c>
      <c r="U374" s="4" t="s">
        <v>508</v>
      </c>
      <c r="V374" s="4">
        <v>1</v>
      </c>
      <c r="W374" s="24">
        <v>57999.99999999999</v>
      </c>
      <c r="X374" s="24">
        <v>0</v>
      </c>
      <c r="Y374" s="24">
        <f t="shared" si="19"/>
        <v>0</v>
      </c>
      <c r="Z374" s="4"/>
      <c r="AA374" s="4" t="s">
        <v>1405</v>
      </c>
      <c r="AB374" s="4">
        <v>7</v>
      </c>
    </row>
    <row r="375" spans="1:28" ht="102">
      <c r="A375" s="3" t="s">
        <v>2897</v>
      </c>
      <c r="B375" s="3" t="s">
        <v>493</v>
      </c>
      <c r="C375" s="3" t="s">
        <v>494</v>
      </c>
      <c r="D375" s="3" t="s">
        <v>405</v>
      </c>
      <c r="E375" s="3" t="s">
        <v>403</v>
      </c>
      <c r="F375" s="3" t="s">
        <v>402</v>
      </c>
      <c r="G375" s="3" t="s">
        <v>303</v>
      </c>
      <c r="H375" s="3" t="s">
        <v>390</v>
      </c>
      <c r="I375" s="3" t="s">
        <v>408</v>
      </c>
      <c r="J375" s="3"/>
      <c r="K375" s="4" t="s">
        <v>497</v>
      </c>
      <c r="L375" s="4">
        <v>0</v>
      </c>
      <c r="M375" s="12" t="s">
        <v>2578</v>
      </c>
      <c r="N375" s="4" t="s">
        <v>498</v>
      </c>
      <c r="O375" s="4" t="s">
        <v>1731</v>
      </c>
      <c r="P375" s="4" t="s">
        <v>498</v>
      </c>
      <c r="Q375" s="4" t="s">
        <v>500</v>
      </c>
      <c r="R375" s="4" t="s">
        <v>518</v>
      </c>
      <c r="S375" s="4" t="s">
        <v>511</v>
      </c>
      <c r="T375" s="4">
        <v>796</v>
      </c>
      <c r="U375" s="4" t="s">
        <v>508</v>
      </c>
      <c r="V375" s="4">
        <v>1</v>
      </c>
      <c r="W375" s="24">
        <v>57999.99999999999</v>
      </c>
      <c r="X375" s="24">
        <v>0</v>
      </c>
      <c r="Y375" s="24">
        <f t="shared" si="19"/>
        <v>0</v>
      </c>
      <c r="Z375" s="4"/>
      <c r="AA375" s="4" t="s">
        <v>1405</v>
      </c>
      <c r="AB375" s="4" t="s">
        <v>3029</v>
      </c>
    </row>
    <row r="376" spans="1:28" ht="102">
      <c r="A376" s="3" t="s">
        <v>3024</v>
      </c>
      <c r="B376" s="3" t="s">
        <v>493</v>
      </c>
      <c r="C376" s="3" t="s">
        <v>494</v>
      </c>
      <c r="D376" s="3" t="s">
        <v>405</v>
      </c>
      <c r="E376" s="3" t="s">
        <v>403</v>
      </c>
      <c r="F376" s="3" t="s">
        <v>402</v>
      </c>
      <c r="G376" s="3" t="s">
        <v>303</v>
      </c>
      <c r="H376" s="3" t="s">
        <v>390</v>
      </c>
      <c r="I376" s="3" t="s">
        <v>408</v>
      </c>
      <c r="J376" s="3"/>
      <c r="K376" s="4" t="s">
        <v>497</v>
      </c>
      <c r="L376" s="4">
        <v>0</v>
      </c>
      <c r="M376" s="12" t="s">
        <v>2578</v>
      </c>
      <c r="N376" s="4" t="s">
        <v>498</v>
      </c>
      <c r="O376" s="3" t="s">
        <v>1532</v>
      </c>
      <c r="P376" s="4" t="s">
        <v>498</v>
      </c>
      <c r="Q376" s="4" t="s">
        <v>500</v>
      </c>
      <c r="R376" s="4" t="s">
        <v>518</v>
      </c>
      <c r="S376" s="4" t="s">
        <v>511</v>
      </c>
      <c r="T376" s="4">
        <v>796</v>
      </c>
      <c r="U376" s="4" t="s">
        <v>508</v>
      </c>
      <c r="V376" s="4">
        <v>1</v>
      </c>
      <c r="W376" s="24">
        <v>80000</v>
      </c>
      <c r="X376" s="24">
        <f>V376*W376</f>
        <v>80000</v>
      </c>
      <c r="Y376" s="24">
        <f t="shared" si="19"/>
        <v>89600.00000000001</v>
      </c>
      <c r="Z376" s="4"/>
      <c r="AA376" s="4" t="s">
        <v>1405</v>
      </c>
      <c r="AB376" s="4"/>
    </row>
    <row r="377" spans="1:28" ht="102">
      <c r="A377" s="3" t="s">
        <v>2485</v>
      </c>
      <c r="B377" s="3" t="s">
        <v>493</v>
      </c>
      <c r="C377" s="3" t="s">
        <v>494</v>
      </c>
      <c r="D377" s="3" t="s">
        <v>409</v>
      </c>
      <c r="E377" s="3" t="s">
        <v>411</v>
      </c>
      <c r="F377" s="3" t="s">
        <v>410</v>
      </c>
      <c r="G377" s="3" t="s">
        <v>413</v>
      </c>
      <c r="H377" s="3" t="s">
        <v>412</v>
      </c>
      <c r="I377" s="3" t="s">
        <v>414</v>
      </c>
      <c r="J377" s="3"/>
      <c r="K377" s="4" t="s">
        <v>506</v>
      </c>
      <c r="L377" s="4">
        <v>0</v>
      </c>
      <c r="M377" s="12" t="s">
        <v>2578</v>
      </c>
      <c r="N377" s="4" t="s">
        <v>498</v>
      </c>
      <c r="O377" s="4" t="s">
        <v>1594</v>
      </c>
      <c r="P377" s="4" t="s">
        <v>498</v>
      </c>
      <c r="Q377" s="4" t="s">
        <v>500</v>
      </c>
      <c r="R377" s="4" t="s">
        <v>518</v>
      </c>
      <c r="S377" s="4" t="s">
        <v>511</v>
      </c>
      <c r="T377" s="4">
        <v>796</v>
      </c>
      <c r="U377" s="4" t="s">
        <v>508</v>
      </c>
      <c r="V377" s="4">
        <v>2</v>
      </c>
      <c r="W377" s="24">
        <v>11999.999999999998</v>
      </c>
      <c r="X377" s="24">
        <v>0</v>
      </c>
      <c r="Y377" s="24">
        <f t="shared" si="19"/>
        <v>0</v>
      </c>
      <c r="Z377" s="4"/>
      <c r="AA377" s="4" t="s">
        <v>1405</v>
      </c>
      <c r="AB377" s="4" t="s">
        <v>2955</v>
      </c>
    </row>
    <row r="378" spans="1:28" ht="102">
      <c r="A378" s="3" t="s">
        <v>2486</v>
      </c>
      <c r="B378" s="3" t="s">
        <v>493</v>
      </c>
      <c r="C378" s="3" t="s">
        <v>494</v>
      </c>
      <c r="D378" s="3" t="s">
        <v>416</v>
      </c>
      <c r="E378" s="3" t="s">
        <v>417</v>
      </c>
      <c r="F378" s="3" t="s">
        <v>417</v>
      </c>
      <c r="G378" s="3" t="s">
        <v>1749</v>
      </c>
      <c r="H378" s="3" t="s">
        <v>1750</v>
      </c>
      <c r="I378" s="3" t="s">
        <v>418</v>
      </c>
      <c r="J378" s="3"/>
      <c r="K378" s="4" t="s">
        <v>506</v>
      </c>
      <c r="L378" s="4">
        <v>0</v>
      </c>
      <c r="M378" s="12" t="s">
        <v>2578</v>
      </c>
      <c r="N378" s="4" t="s">
        <v>498</v>
      </c>
      <c r="O378" s="4" t="s">
        <v>1594</v>
      </c>
      <c r="P378" s="4" t="s">
        <v>498</v>
      </c>
      <c r="Q378" s="4" t="s">
        <v>500</v>
      </c>
      <c r="R378" s="4" t="s">
        <v>518</v>
      </c>
      <c r="S378" s="4" t="s">
        <v>511</v>
      </c>
      <c r="T378" s="4">
        <v>796</v>
      </c>
      <c r="U378" s="4" t="s">
        <v>508</v>
      </c>
      <c r="V378" s="4">
        <v>1</v>
      </c>
      <c r="W378" s="24">
        <v>20000</v>
      </c>
      <c r="X378" s="24">
        <v>0</v>
      </c>
      <c r="Y378" s="24">
        <f t="shared" si="19"/>
        <v>0</v>
      </c>
      <c r="Z378" s="4"/>
      <c r="AA378" s="4" t="s">
        <v>1405</v>
      </c>
      <c r="AB378" s="4">
        <v>7</v>
      </c>
    </row>
    <row r="379" spans="1:28" ht="102">
      <c r="A379" s="3" t="s">
        <v>2898</v>
      </c>
      <c r="B379" s="3" t="s">
        <v>493</v>
      </c>
      <c r="C379" s="3" t="s">
        <v>494</v>
      </c>
      <c r="D379" s="3" t="s">
        <v>416</v>
      </c>
      <c r="E379" s="3" t="s">
        <v>417</v>
      </c>
      <c r="F379" s="3" t="s">
        <v>417</v>
      </c>
      <c r="G379" s="3" t="s">
        <v>1749</v>
      </c>
      <c r="H379" s="3" t="s">
        <v>1750</v>
      </c>
      <c r="I379" s="3" t="s">
        <v>418</v>
      </c>
      <c r="J379" s="3"/>
      <c r="K379" s="4" t="s">
        <v>497</v>
      </c>
      <c r="L379" s="4">
        <v>0</v>
      </c>
      <c r="M379" s="12" t="s">
        <v>2578</v>
      </c>
      <c r="N379" s="4" t="s">
        <v>498</v>
      </c>
      <c r="O379" s="4" t="s">
        <v>1594</v>
      </c>
      <c r="P379" s="4" t="s">
        <v>498</v>
      </c>
      <c r="Q379" s="4" t="s">
        <v>500</v>
      </c>
      <c r="R379" s="4" t="s">
        <v>518</v>
      </c>
      <c r="S379" s="4" t="s">
        <v>511</v>
      </c>
      <c r="T379" s="4">
        <v>796</v>
      </c>
      <c r="U379" s="4" t="s">
        <v>508</v>
      </c>
      <c r="V379" s="4">
        <v>1</v>
      </c>
      <c r="W379" s="24">
        <v>20000</v>
      </c>
      <c r="X379" s="24">
        <v>0</v>
      </c>
      <c r="Y379" s="24">
        <f t="shared" si="19"/>
        <v>0</v>
      </c>
      <c r="Z379" s="4"/>
      <c r="AA379" s="4" t="s">
        <v>1405</v>
      </c>
      <c r="AB379" s="4">
        <v>11</v>
      </c>
    </row>
    <row r="380" spans="1:28" ht="102">
      <c r="A380" s="3" t="s">
        <v>3025</v>
      </c>
      <c r="B380" s="3" t="s">
        <v>493</v>
      </c>
      <c r="C380" s="3" t="s">
        <v>494</v>
      </c>
      <c r="D380" s="3" t="s">
        <v>416</v>
      </c>
      <c r="E380" s="3" t="s">
        <v>417</v>
      </c>
      <c r="F380" s="3" t="s">
        <v>417</v>
      </c>
      <c r="G380" s="3" t="s">
        <v>1749</v>
      </c>
      <c r="H380" s="3" t="s">
        <v>1750</v>
      </c>
      <c r="I380" s="3" t="s">
        <v>418</v>
      </c>
      <c r="J380" s="3"/>
      <c r="K380" s="4" t="s">
        <v>497</v>
      </c>
      <c r="L380" s="4">
        <v>0</v>
      </c>
      <c r="M380" s="12" t="s">
        <v>2578</v>
      </c>
      <c r="N380" s="4" t="s">
        <v>498</v>
      </c>
      <c r="O380" s="3" t="s">
        <v>1532</v>
      </c>
      <c r="P380" s="4" t="s">
        <v>498</v>
      </c>
      <c r="Q380" s="4" t="s">
        <v>500</v>
      </c>
      <c r="R380" s="4" t="s">
        <v>518</v>
      </c>
      <c r="S380" s="4" t="s">
        <v>511</v>
      </c>
      <c r="T380" s="4">
        <v>796</v>
      </c>
      <c r="U380" s="4" t="s">
        <v>508</v>
      </c>
      <c r="V380" s="4">
        <v>1</v>
      </c>
      <c r="W380" s="24">
        <v>20000</v>
      </c>
      <c r="X380" s="24">
        <f>V380*W380</f>
        <v>20000</v>
      </c>
      <c r="Y380" s="24">
        <f t="shared" si="19"/>
        <v>22400.000000000004</v>
      </c>
      <c r="Z380" s="4"/>
      <c r="AA380" s="4" t="s">
        <v>1405</v>
      </c>
      <c r="AB380" s="4"/>
    </row>
    <row r="381" spans="1:28" ht="102">
      <c r="A381" s="3" t="s">
        <v>2487</v>
      </c>
      <c r="B381" s="3" t="s">
        <v>493</v>
      </c>
      <c r="C381" s="3" t="s">
        <v>494</v>
      </c>
      <c r="D381" s="3" t="s">
        <v>419</v>
      </c>
      <c r="E381" s="3" t="s">
        <v>417</v>
      </c>
      <c r="F381" s="3" t="s">
        <v>417</v>
      </c>
      <c r="G381" s="3" t="s">
        <v>1749</v>
      </c>
      <c r="H381" s="3" t="s">
        <v>1750</v>
      </c>
      <c r="I381" s="3" t="s">
        <v>420</v>
      </c>
      <c r="J381" s="3"/>
      <c r="K381" s="4" t="s">
        <v>506</v>
      </c>
      <c r="L381" s="4">
        <v>0</v>
      </c>
      <c r="M381" s="12" t="s">
        <v>2578</v>
      </c>
      <c r="N381" s="4" t="s">
        <v>498</v>
      </c>
      <c r="O381" s="4" t="s">
        <v>1594</v>
      </c>
      <c r="P381" s="4" t="s">
        <v>498</v>
      </c>
      <c r="Q381" s="4" t="s">
        <v>500</v>
      </c>
      <c r="R381" s="4" t="s">
        <v>518</v>
      </c>
      <c r="S381" s="4" t="s">
        <v>511</v>
      </c>
      <c r="T381" s="4">
        <v>796</v>
      </c>
      <c r="U381" s="4" t="s">
        <v>508</v>
      </c>
      <c r="V381" s="4">
        <v>1</v>
      </c>
      <c r="W381" s="24">
        <v>25000</v>
      </c>
      <c r="X381" s="24">
        <v>0</v>
      </c>
      <c r="Y381" s="24">
        <f t="shared" si="19"/>
        <v>0</v>
      </c>
      <c r="Z381" s="4"/>
      <c r="AA381" s="4" t="s">
        <v>1405</v>
      </c>
      <c r="AB381" s="4">
        <v>7</v>
      </c>
    </row>
    <row r="382" spans="1:28" ht="101.25" customHeight="1">
      <c r="A382" s="3" t="s">
        <v>2899</v>
      </c>
      <c r="B382" s="3" t="s">
        <v>493</v>
      </c>
      <c r="C382" s="3" t="s">
        <v>494</v>
      </c>
      <c r="D382" s="3" t="s">
        <v>419</v>
      </c>
      <c r="E382" s="3" t="s">
        <v>417</v>
      </c>
      <c r="F382" s="3" t="s">
        <v>417</v>
      </c>
      <c r="G382" s="3" t="s">
        <v>1749</v>
      </c>
      <c r="H382" s="3" t="s">
        <v>1750</v>
      </c>
      <c r="I382" s="3" t="s">
        <v>420</v>
      </c>
      <c r="J382" s="3"/>
      <c r="K382" s="4" t="s">
        <v>497</v>
      </c>
      <c r="L382" s="4">
        <v>0</v>
      </c>
      <c r="M382" s="12" t="s">
        <v>2578</v>
      </c>
      <c r="N382" s="4" t="s">
        <v>498</v>
      </c>
      <c r="O382" s="4" t="s">
        <v>1594</v>
      </c>
      <c r="P382" s="4" t="s">
        <v>498</v>
      </c>
      <c r="Q382" s="4" t="s">
        <v>500</v>
      </c>
      <c r="R382" s="4" t="s">
        <v>518</v>
      </c>
      <c r="S382" s="4" t="s">
        <v>511</v>
      </c>
      <c r="T382" s="4">
        <v>796</v>
      </c>
      <c r="U382" s="4" t="s">
        <v>508</v>
      </c>
      <c r="V382" s="4">
        <v>1</v>
      </c>
      <c r="W382" s="24">
        <v>25000</v>
      </c>
      <c r="X382" s="24">
        <f>V382*W382</f>
        <v>25000</v>
      </c>
      <c r="Y382" s="24">
        <f t="shared" si="19"/>
        <v>28000.000000000004</v>
      </c>
      <c r="Z382" s="4"/>
      <c r="AA382" s="4" t="s">
        <v>1405</v>
      </c>
      <c r="AB382" s="4"/>
    </row>
    <row r="383" spans="1:28" ht="102">
      <c r="A383" s="3" t="s">
        <v>2488</v>
      </c>
      <c r="B383" s="3" t="s">
        <v>493</v>
      </c>
      <c r="C383" s="3" t="s">
        <v>494</v>
      </c>
      <c r="D383" s="3" t="s">
        <v>419</v>
      </c>
      <c r="E383" s="3" t="s">
        <v>417</v>
      </c>
      <c r="F383" s="3" t="s">
        <v>417</v>
      </c>
      <c r="G383" s="3" t="s">
        <v>1749</v>
      </c>
      <c r="H383" s="3" t="s">
        <v>1750</v>
      </c>
      <c r="I383" s="3" t="s">
        <v>421</v>
      </c>
      <c r="J383" s="3"/>
      <c r="K383" s="4" t="s">
        <v>506</v>
      </c>
      <c r="L383" s="4">
        <v>0</v>
      </c>
      <c r="M383" s="12" t="s">
        <v>2578</v>
      </c>
      <c r="N383" s="4" t="s">
        <v>498</v>
      </c>
      <c r="O383" s="4" t="s">
        <v>1594</v>
      </c>
      <c r="P383" s="4" t="s">
        <v>498</v>
      </c>
      <c r="Q383" s="4" t="s">
        <v>500</v>
      </c>
      <c r="R383" s="4" t="s">
        <v>518</v>
      </c>
      <c r="S383" s="4" t="s">
        <v>511</v>
      </c>
      <c r="T383" s="4">
        <v>796</v>
      </c>
      <c r="U383" s="4" t="s">
        <v>508</v>
      </c>
      <c r="V383" s="4">
        <v>1</v>
      </c>
      <c r="W383" s="24">
        <v>61999.99999999999</v>
      </c>
      <c r="X383" s="24">
        <v>0</v>
      </c>
      <c r="Y383" s="24">
        <f t="shared" si="19"/>
        <v>0</v>
      </c>
      <c r="Z383" s="4"/>
      <c r="AA383" s="4" t="s">
        <v>1405</v>
      </c>
      <c r="AB383" s="4">
        <v>7</v>
      </c>
    </row>
    <row r="384" spans="1:28" ht="102">
      <c r="A384" s="3" t="s">
        <v>2900</v>
      </c>
      <c r="B384" s="3" t="s">
        <v>493</v>
      </c>
      <c r="C384" s="3" t="s">
        <v>494</v>
      </c>
      <c r="D384" s="3" t="s">
        <v>419</v>
      </c>
      <c r="E384" s="3" t="s">
        <v>417</v>
      </c>
      <c r="F384" s="3" t="s">
        <v>417</v>
      </c>
      <c r="G384" s="3" t="s">
        <v>1749</v>
      </c>
      <c r="H384" s="3" t="s">
        <v>1750</v>
      </c>
      <c r="I384" s="3" t="s">
        <v>421</v>
      </c>
      <c r="J384" s="3"/>
      <c r="K384" s="4" t="s">
        <v>497</v>
      </c>
      <c r="L384" s="4">
        <v>0</v>
      </c>
      <c r="M384" s="12" t="s">
        <v>2578</v>
      </c>
      <c r="N384" s="4" t="s">
        <v>498</v>
      </c>
      <c r="O384" s="3" t="s">
        <v>1532</v>
      </c>
      <c r="P384" s="4" t="s">
        <v>498</v>
      </c>
      <c r="Q384" s="4" t="s">
        <v>500</v>
      </c>
      <c r="R384" s="4" t="s">
        <v>518</v>
      </c>
      <c r="S384" s="4" t="s">
        <v>511</v>
      </c>
      <c r="T384" s="4">
        <v>796</v>
      </c>
      <c r="U384" s="4" t="s">
        <v>508</v>
      </c>
      <c r="V384" s="4">
        <v>1</v>
      </c>
      <c r="W384" s="24">
        <v>61999.99999999999</v>
      </c>
      <c r="X384" s="24">
        <f>V384*W384</f>
        <v>61999.99999999999</v>
      </c>
      <c r="Y384" s="24">
        <f t="shared" si="19"/>
        <v>69440</v>
      </c>
      <c r="Z384" s="4"/>
      <c r="AA384" s="4" t="s">
        <v>1405</v>
      </c>
      <c r="AB384" s="4"/>
    </row>
    <row r="385" spans="1:28" ht="102">
      <c r="A385" s="3" t="s">
        <v>2489</v>
      </c>
      <c r="B385" s="3" t="s">
        <v>493</v>
      </c>
      <c r="C385" s="3" t="s">
        <v>494</v>
      </c>
      <c r="D385" s="3" t="s">
        <v>419</v>
      </c>
      <c r="E385" s="3" t="s">
        <v>417</v>
      </c>
      <c r="F385" s="3" t="s">
        <v>417</v>
      </c>
      <c r="G385" s="3" t="s">
        <v>1749</v>
      </c>
      <c r="H385" s="3" t="s">
        <v>1750</v>
      </c>
      <c r="I385" s="3" t="s">
        <v>422</v>
      </c>
      <c r="J385" s="3"/>
      <c r="K385" s="4" t="s">
        <v>506</v>
      </c>
      <c r="L385" s="4">
        <v>0</v>
      </c>
      <c r="M385" s="12" t="s">
        <v>2578</v>
      </c>
      <c r="N385" s="4" t="s">
        <v>498</v>
      </c>
      <c r="O385" s="4" t="s">
        <v>1594</v>
      </c>
      <c r="P385" s="4" t="s">
        <v>498</v>
      </c>
      <c r="Q385" s="4" t="s">
        <v>500</v>
      </c>
      <c r="R385" s="4" t="s">
        <v>518</v>
      </c>
      <c r="S385" s="4" t="s">
        <v>511</v>
      </c>
      <c r="T385" s="4">
        <v>796</v>
      </c>
      <c r="U385" s="4" t="s">
        <v>508</v>
      </c>
      <c r="V385" s="4">
        <v>1</v>
      </c>
      <c r="W385" s="24">
        <v>57000</v>
      </c>
      <c r="X385" s="24">
        <v>0</v>
      </c>
      <c r="Y385" s="24">
        <f t="shared" si="19"/>
        <v>0</v>
      </c>
      <c r="Z385" s="4"/>
      <c r="AA385" s="4" t="s">
        <v>1405</v>
      </c>
      <c r="AB385" s="4">
        <v>7</v>
      </c>
    </row>
    <row r="386" spans="1:28" ht="102">
      <c r="A386" s="3" t="s">
        <v>2901</v>
      </c>
      <c r="B386" s="3" t="s">
        <v>493</v>
      </c>
      <c r="C386" s="3" t="s">
        <v>494</v>
      </c>
      <c r="D386" s="3" t="s">
        <v>419</v>
      </c>
      <c r="E386" s="3" t="s">
        <v>417</v>
      </c>
      <c r="F386" s="3" t="s">
        <v>417</v>
      </c>
      <c r="G386" s="3" t="s">
        <v>1749</v>
      </c>
      <c r="H386" s="3" t="s">
        <v>1750</v>
      </c>
      <c r="I386" s="3" t="s">
        <v>422</v>
      </c>
      <c r="J386" s="3"/>
      <c r="K386" s="4" t="s">
        <v>497</v>
      </c>
      <c r="L386" s="4">
        <v>0</v>
      </c>
      <c r="M386" s="12" t="s">
        <v>2578</v>
      </c>
      <c r="N386" s="4" t="s">
        <v>498</v>
      </c>
      <c r="O386" s="4" t="s">
        <v>1594</v>
      </c>
      <c r="P386" s="4" t="s">
        <v>498</v>
      </c>
      <c r="Q386" s="4" t="s">
        <v>500</v>
      </c>
      <c r="R386" s="4" t="s">
        <v>518</v>
      </c>
      <c r="S386" s="4" t="s">
        <v>511</v>
      </c>
      <c r="T386" s="4">
        <v>796</v>
      </c>
      <c r="U386" s="4" t="s">
        <v>508</v>
      </c>
      <c r="V386" s="4">
        <v>1</v>
      </c>
      <c r="W386" s="24">
        <v>57000</v>
      </c>
      <c r="X386" s="24">
        <v>0</v>
      </c>
      <c r="Y386" s="24">
        <f t="shared" si="19"/>
        <v>0</v>
      </c>
      <c r="Z386" s="4"/>
      <c r="AA386" s="4" t="s">
        <v>1405</v>
      </c>
      <c r="AB386" s="4">
        <v>11</v>
      </c>
    </row>
    <row r="387" spans="1:28" ht="102">
      <c r="A387" s="3" t="s">
        <v>3026</v>
      </c>
      <c r="B387" s="3" t="s">
        <v>493</v>
      </c>
      <c r="C387" s="3" t="s">
        <v>494</v>
      </c>
      <c r="D387" s="3" t="s">
        <v>419</v>
      </c>
      <c r="E387" s="3" t="s">
        <v>417</v>
      </c>
      <c r="F387" s="3" t="s">
        <v>417</v>
      </c>
      <c r="G387" s="3" t="s">
        <v>1749</v>
      </c>
      <c r="H387" s="3" t="s">
        <v>1750</v>
      </c>
      <c r="I387" s="3" t="s">
        <v>422</v>
      </c>
      <c r="J387" s="3"/>
      <c r="K387" s="4" t="s">
        <v>497</v>
      </c>
      <c r="L387" s="4">
        <v>0</v>
      </c>
      <c r="M387" s="12" t="s">
        <v>2578</v>
      </c>
      <c r="N387" s="4" t="s">
        <v>498</v>
      </c>
      <c r="O387" s="3" t="s">
        <v>1532</v>
      </c>
      <c r="P387" s="4" t="s">
        <v>498</v>
      </c>
      <c r="Q387" s="4" t="s">
        <v>500</v>
      </c>
      <c r="R387" s="4" t="s">
        <v>518</v>
      </c>
      <c r="S387" s="4" t="s">
        <v>511</v>
      </c>
      <c r="T387" s="4">
        <v>796</v>
      </c>
      <c r="U387" s="4" t="s">
        <v>508</v>
      </c>
      <c r="V387" s="4">
        <v>1</v>
      </c>
      <c r="W387" s="24">
        <v>57000</v>
      </c>
      <c r="X387" s="24">
        <f>V387*W387</f>
        <v>57000</v>
      </c>
      <c r="Y387" s="24">
        <f t="shared" si="19"/>
        <v>63840.00000000001</v>
      </c>
      <c r="Z387" s="4"/>
      <c r="AA387" s="4" t="s">
        <v>1405</v>
      </c>
      <c r="AB387" s="4"/>
    </row>
    <row r="388" spans="1:28" ht="102">
      <c r="A388" s="3" t="s">
        <v>2490</v>
      </c>
      <c r="B388" s="3" t="s">
        <v>493</v>
      </c>
      <c r="C388" s="3" t="s">
        <v>494</v>
      </c>
      <c r="D388" s="3" t="s">
        <v>423</v>
      </c>
      <c r="E388" s="3" t="s">
        <v>425</v>
      </c>
      <c r="F388" s="3" t="s">
        <v>424</v>
      </c>
      <c r="G388" s="3" t="s">
        <v>426</v>
      </c>
      <c r="H388" s="3" t="s">
        <v>1941</v>
      </c>
      <c r="I388" s="3" t="s">
        <v>427</v>
      </c>
      <c r="J388" s="3"/>
      <c r="K388" s="4" t="s">
        <v>506</v>
      </c>
      <c r="L388" s="4">
        <v>0</v>
      </c>
      <c r="M388" s="12" t="s">
        <v>2578</v>
      </c>
      <c r="N388" s="4" t="s">
        <v>498</v>
      </c>
      <c r="O388" s="4" t="s">
        <v>1594</v>
      </c>
      <c r="P388" s="4" t="s">
        <v>498</v>
      </c>
      <c r="Q388" s="4" t="s">
        <v>500</v>
      </c>
      <c r="R388" s="4" t="s">
        <v>518</v>
      </c>
      <c r="S388" s="4" t="s">
        <v>511</v>
      </c>
      <c r="T388" s="4">
        <v>796</v>
      </c>
      <c r="U388" s="4" t="s">
        <v>508</v>
      </c>
      <c r="V388" s="4">
        <v>1</v>
      </c>
      <c r="W388" s="24">
        <v>109999.99999999999</v>
      </c>
      <c r="X388" s="24">
        <v>0</v>
      </c>
      <c r="Y388" s="24">
        <f t="shared" si="19"/>
        <v>0</v>
      </c>
      <c r="Z388" s="4"/>
      <c r="AA388" s="4" t="s">
        <v>1405</v>
      </c>
      <c r="AB388" s="4">
        <v>7</v>
      </c>
    </row>
    <row r="389" spans="1:28" ht="102">
      <c r="A389" s="3" t="s">
        <v>2902</v>
      </c>
      <c r="B389" s="3" t="s">
        <v>493</v>
      </c>
      <c r="C389" s="3" t="s">
        <v>494</v>
      </c>
      <c r="D389" s="3" t="s">
        <v>423</v>
      </c>
      <c r="E389" s="3" t="s">
        <v>425</v>
      </c>
      <c r="F389" s="3" t="s">
        <v>424</v>
      </c>
      <c r="G389" s="3" t="s">
        <v>426</v>
      </c>
      <c r="H389" s="3" t="s">
        <v>1941</v>
      </c>
      <c r="I389" s="3" t="s">
        <v>427</v>
      </c>
      <c r="J389" s="3"/>
      <c r="K389" s="4" t="s">
        <v>497</v>
      </c>
      <c r="L389" s="4">
        <v>0</v>
      </c>
      <c r="M389" s="12" t="s">
        <v>2578</v>
      </c>
      <c r="N389" s="4" t="s">
        <v>498</v>
      </c>
      <c r="O389" s="4" t="s">
        <v>1594</v>
      </c>
      <c r="P389" s="4" t="s">
        <v>498</v>
      </c>
      <c r="Q389" s="4" t="s">
        <v>500</v>
      </c>
      <c r="R389" s="4" t="s">
        <v>518</v>
      </c>
      <c r="S389" s="4" t="s">
        <v>511</v>
      </c>
      <c r="T389" s="4">
        <v>796</v>
      </c>
      <c r="U389" s="4" t="s">
        <v>508</v>
      </c>
      <c r="V389" s="4">
        <v>1</v>
      </c>
      <c r="W389" s="24">
        <v>109999.99999999999</v>
      </c>
      <c r="X389" s="24">
        <v>0</v>
      </c>
      <c r="Y389" s="24">
        <f t="shared" si="19"/>
        <v>0</v>
      </c>
      <c r="Z389" s="4"/>
      <c r="AA389" s="4" t="s">
        <v>1405</v>
      </c>
      <c r="AB389" s="4" t="s">
        <v>3029</v>
      </c>
    </row>
    <row r="390" spans="1:28" ht="102">
      <c r="A390" s="3" t="s">
        <v>3028</v>
      </c>
      <c r="B390" s="3" t="s">
        <v>493</v>
      </c>
      <c r="C390" s="3" t="s">
        <v>494</v>
      </c>
      <c r="D390" s="3" t="s">
        <v>423</v>
      </c>
      <c r="E390" s="3" t="s">
        <v>425</v>
      </c>
      <c r="F390" s="3" t="s">
        <v>424</v>
      </c>
      <c r="G390" s="3" t="s">
        <v>426</v>
      </c>
      <c r="H390" s="3" t="s">
        <v>1941</v>
      </c>
      <c r="I390" s="3" t="s">
        <v>427</v>
      </c>
      <c r="J390" s="3"/>
      <c r="K390" s="4" t="s">
        <v>497</v>
      </c>
      <c r="L390" s="4">
        <v>0</v>
      </c>
      <c r="M390" s="12" t="s">
        <v>2578</v>
      </c>
      <c r="N390" s="4" t="s">
        <v>498</v>
      </c>
      <c r="O390" s="3" t="s">
        <v>1532</v>
      </c>
      <c r="P390" s="4" t="s">
        <v>498</v>
      </c>
      <c r="Q390" s="4" t="s">
        <v>500</v>
      </c>
      <c r="R390" s="4" t="s">
        <v>518</v>
      </c>
      <c r="S390" s="4" t="s">
        <v>511</v>
      </c>
      <c r="T390" s="4">
        <v>796</v>
      </c>
      <c r="U390" s="4" t="s">
        <v>508</v>
      </c>
      <c r="V390" s="4">
        <v>1</v>
      </c>
      <c r="W390" s="24">
        <v>120000</v>
      </c>
      <c r="X390" s="24">
        <f>V390*W390</f>
        <v>120000</v>
      </c>
      <c r="Y390" s="24">
        <f t="shared" si="19"/>
        <v>134400</v>
      </c>
      <c r="Z390" s="4"/>
      <c r="AA390" s="4" t="s">
        <v>1405</v>
      </c>
      <c r="AB390" s="4"/>
    </row>
    <row r="391" spans="1:28" ht="102">
      <c r="A391" s="3" t="s">
        <v>2491</v>
      </c>
      <c r="B391" s="3" t="s">
        <v>493</v>
      </c>
      <c r="C391" s="3" t="s">
        <v>494</v>
      </c>
      <c r="D391" s="3" t="s">
        <v>428</v>
      </c>
      <c r="E391" s="3" t="s">
        <v>429</v>
      </c>
      <c r="F391" s="3" t="s">
        <v>1940</v>
      </c>
      <c r="G391" s="3" t="s">
        <v>295</v>
      </c>
      <c r="H391" s="3" t="s">
        <v>1939</v>
      </c>
      <c r="I391" s="3" t="s">
        <v>430</v>
      </c>
      <c r="J391" s="3"/>
      <c r="K391" s="4" t="s">
        <v>506</v>
      </c>
      <c r="L391" s="4">
        <v>0</v>
      </c>
      <c r="M391" s="12" t="s">
        <v>2578</v>
      </c>
      <c r="N391" s="4" t="s">
        <v>498</v>
      </c>
      <c r="O391" s="4" t="s">
        <v>1594</v>
      </c>
      <c r="P391" s="4" t="s">
        <v>498</v>
      </c>
      <c r="Q391" s="4" t="s">
        <v>500</v>
      </c>
      <c r="R391" s="4" t="s">
        <v>518</v>
      </c>
      <c r="S391" s="4" t="s">
        <v>511</v>
      </c>
      <c r="T391" s="4">
        <v>796</v>
      </c>
      <c r="U391" s="4" t="s">
        <v>508</v>
      </c>
      <c r="V391" s="4">
        <v>1</v>
      </c>
      <c r="W391" s="24">
        <v>120000</v>
      </c>
      <c r="X391" s="24">
        <v>0</v>
      </c>
      <c r="Y391" s="24">
        <f t="shared" si="19"/>
        <v>0</v>
      </c>
      <c r="Z391" s="4"/>
      <c r="AA391" s="4" t="s">
        <v>1405</v>
      </c>
      <c r="AB391" s="4">
        <v>7</v>
      </c>
    </row>
    <row r="392" spans="1:28" ht="102">
      <c r="A392" s="3" t="s">
        <v>2903</v>
      </c>
      <c r="B392" s="3" t="s">
        <v>493</v>
      </c>
      <c r="C392" s="3" t="s">
        <v>494</v>
      </c>
      <c r="D392" s="3" t="s">
        <v>428</v>
      </c>
      <c r="E392" s="3" t="s">
        <v>429</v>
      </c>
      <c r="F392" s="3" t="s">
        <v>1940</v>
      </c>
      <c r="G392" s="3" t="s">
        <v>295</v>
      </c>
      <c r="H392" s="3" t="s">
        <v>1939</v>
      </c>
      <c r="I392" s="3" t="s">
        <v>430</v>
      </c>
      <c r="J392" s="3"/>
      <c r="K392" s="4" t="s">
        <v>497</v>
      </c>
      <c r="L392" s="4">
        <v>0</v>
      </c>
      <c r="M392" s="12" t="s">
        <v>2578</v>
      </c>
      <c r="N392" s="4" t="s">
        <v>498</v>
      </c>
      <c r="O392" s="4" t="s">
        <v>1594</v>
      </c>
      <c r="P392" s="4" t="s">
        <v>498</v>
      </c>
      <c r="Q392" s="4" t="s">
        <v>500</v>
      </c>
      <c r="R392" s="4" t="s">
        <v>518</v>
      </c>
      <c r="S392" s="4" t="s">
        <v>511</v>
      </c>
      <c r="T392" s="4">
        <v>796</v>
      </c>
      <c r="U392" s="4" t="s">
        <v>508</v>
      </c>
      <c r="V392" s="4">
        <v>1</v>
      </c>
      <c r="W392" s="24">
        <v>120000</v>
      </c>
      <c r="X392" s="24">
        <v>0</v>
      </c>
      <c r="Y392" s="24">
        <f t="shared" si="19"/>
        <v>0</v>
      </c>
      <c r="Z392" s="4"/>
      <c r="AA392" s="4" t="s">
        <v>1405</v>
      </c>
      <c r="AB392" s="4">
        <v>11</v>
      </c>
    </row>
    <row r="393" spans="1:28" ht="102">
      <c r="A393" s="3" t="s">
        <v>3027</v>
      </c>
      <c r="B393" s="3" t="s">
        <v>493</v>
      </c>
      <c r="C393" s="3" t="s">
        <v>494</v>
      </c>
      <c r="D393" s="3" t="s">
        <v>428</v>
      </c>
      <c r="E393" s="3" t="s">
        <v>429</v>
      </c>
      <c r="F393" s="3" t="s">
        <v>1940</v>
      </c>
      <c r="G393" s="3" t="s">
        <v>295</v>
      </c>
      <c r="H393" s="3" t="s">
        <v>1939</v>
      </c>
      <c r="I393" s="3" t="s">
        <v>430</v>
      </c>
      <c r="J393" s="3"/>
      <c r="K393" s="4" t="s">
        <v>497</v>
      </c>
      <c r="L393" s="4">
        <v>0</v>
      </c>
      <c r="M393" s="12" t="s">
        <v>2578</v>
      </c>
      <c r="N393" s="4" t="s">
        <v>498</v>
      </c>
      <c r="O393" s="3" t="s">
        <v>1532</v>
      </c>
      <c r="P393" s="4" t="s">
        <v>498</v>
      </c>
      <c r="Q393" s="4" t="s">
        <v>500</v>
      </c>
      <c r="R393" s="4" t="s">
        <v>518</v>
      </c>
      <c r="S393" s="4" t="s">
        <v>511</v>
      </c>
      <c r="T393" s="4">
        <v>796</v>
      </c>
      <c r="U393" s="4" t="s">
        <v>508</v>
      </c>
      <c r="V393" s="4">
        <v>1</v>
      </c>
      <c r="W393" s="24">
        <v>120000</v>
      </c>
      <c r="X393" s="24">
        <f>V393*W393</f>
        <v>120000</v>
      </c>
      <c r="Y393" s="24">
        <f t="shared" si="19"/>
        <v>134400</v>
      </c>
      <c r="Z393" s="4"/>
      <c r="AA393" s="4" t="s">
        <v>1405</v>
      </c>
      <c r="AB393" s="4"/>
    </row>
    <row r="394" spans="1:28" ht="132.75" customHeight="1">
      <c r="A394" s="3" t="s">
        <v>2492</v>
      </c>
      <c r="B394" s="3" t="s">
        <v>493</v>
      </c>
      <c r="C394" s="3" t="s">
        <v>494</v>
      </c>
      <c r="D394" s="3" t="s">
        <v>1998</v>
      </c>
      <c r="E394" s="3" t="s">
        <v>2000</v>
      </c>
      <c r="F394" s="3" t="s">
        <v>1999</v>
      </c>
      <c r="G394" s="3" t="s">
        <v>2001</v>
      </c>
      <c r="H394" s="3" t="s">
        <v>2001</v>
      </c>
      <c r="I394" s="3" t="s">
        <v>431</v>
      </c>
      <c r="J394" s="3"/>
      <c r="K394" s="4" t="s">
        <v>506</v>
      </c>
      <c r="L394" s="4">
        <v>0</v>
      </c>
      <c r="M394" s="12" t="s">
        <v>2578</v>
      </c>
      <c r="N394" s="4" t="s">
        <v>498</v>
      </c>
      <c r="O394" s="4" t="s">
        <v>1594</v>
      </c>
      <c r="P394" s="4" t="s">
        <v>498</v>
      </c>
      <c r="Q394" s="4" t="s">
        <v>500</v>
      </c>
      <c r="R394" s="4" t="s">
        <v>518</v>
      </c>
      <c r="S394" s="4" t="s">
        <v>511</v>
      </c>
      <c r="T394" s="4">
        <v>796</v>
      </c>
      <c r="U394" s="4" t="s">
        <v>508</v>
      </c>
      <c r="V394" s="4">
        <v>1</v>
      </c>
      <c r="W394" s="24">
        <v>199999.99999999997</v>
      </c>
      <c r="X394" s="24">
        <v>0</v>
      </c>
      <c r="Y394" s="24">
        <f t="shared" si="19"/>
        <v>0</v>
      </c>
      <c r="Z394" s="4"/>
      <c r="AA394" s="4" t="s">
        <v>1405</v>
      </c>
      <c r="AB394" s="4">
        <v>7</v>
      </c>
    </row>
    <row r="395" spans="1:28" ht="132.75" customHeight="1">
      <c r="A395" s="3" t="s">
        <v>2904</v>
      </c>
      <c r="B395" s="3" t="s">
        <v>493</v>
      </c>
      <c r="C395" s="3" t="s">
        <v>494</v>
      </c>
      <c r="D395" s="3" t="s">
        <v>1998</v>
      </c>
      <c r="E395" s="3" t="s">
        <v>2000</v>
      </c>
      <c r="F395" s="3" t="s">
        <v>1999</v>
      </c>
      <c r="G395" s="3" t="s">
        <v>2001</v>
      </c>
      <c r="H395" s="3" t="s">
        <v>2001</v>
      </c>
      <c r="I395" s="3" t="s">
        <v>431</v>
      </c>
      <c r="J395" s="3"/>
      <c r="K395" s="4" t="s">
        <v>497</v>
      </c>
      <c r="L395" s="4">
        <v>0</v>
      </c>
      <c r="M395" s="12" t="s">
        <v>2578</v>
      </c>
      <c r="N395" s="4" t="s">
        <v>498</v>
      </c>
      <c r="O395" s="4" t="s">
        <v>1594</v>
      </c>
      <c r="P395" s="4" t="s">
        <v>498</v>
      </c>
      <c r="Q395" s="4" t="s">
        <v>500</v>
      </c>
      <c r="R395" s="4" t="s">
        <v>518</v>
      </c>
      <c r="S395" s="4" t="s">
        <v>511</v>
      </c>
      <c r="T395" s="4">
        <v>796</v>
      </c>
      <c r="U395" s="4" t="s">
        <v>508</v>
      </c>
      <c r="V395" s="4">
        <v>1</v>
      </c>
      <c r="W395" s="24">
        <v>199999.99999999997</v>
      </c>
      <c r="X395" s="24">
        <f>V395*W395</f>
        <v>199999.99999999997</v>
      </c>
      <c r="Y395" s="24">
        <f t="shared" si="19"/>
        <v>224000</v>
      </c>
      <c r="Z395" s="4"/>
      <c r="AA395" s="4" t="s">
        <v>1405</v>
      </c>
      <c r="AB395" s="4"/>
    </row>
    <row r="396" spans="1:28" ht="135" customHeight="1">
      <c r="A396" s="3" t="s">
        <v>2493</v>
      </c>
      <c r="B396" s="3" t="s">
        <v>493</v>
      </c>
      <c r="C396" s="3" t="s">
        <v>494</v>
      </c>
      <c r="D396" s="3" t="s">
        <v>449</v>
      </c>
      <c r="E396" s="3" t="s">
        <v>379</v>
      </c>
      <c r="F396" s="3" t="s">
        <v>1748</v>
      </c>
      <c r="G396" s="3" t="s">
        <v>450</v>
      </c>
      <c r="H396" s="3" t="s">
        <v>1942</v>
      </c>
      <c r="I396" s="3" t="s">
        <v>451</v>
      </c>
      <c r="J396" s="3"/>
      <c r="K396" s="4" t="s">
        <v>506</v>
      </c>
      <c r="L396" s="4">
        <v>0</v>
      </c>
      <c r="M396" s="12" t="s">
        <v>2578</v>
      </c>
      <c r="N396" s="4" t="s">
        <v>498</v>
      </c>
      <c r="O396" s="4" t="s">
        <v>1594</v>
      </c>
      <c r="P396" s="4" t="s">
        <v>498</v>
      </c>
      <c r="Q396" s="4" t="s">
        <v>500</v>
      </c>
      <c r="R396" s="4" t="s">
        <v>518</v>
      </c>
      <c r="S396" s="4" t="s">
        <v>511</v>
      </c>
      <c r="T396" s="4" t="s">
        <v>333</v>
      </c>
      <c r="U396" s="4" t="s">
        <v>512</v>
      </c>
      <c r="V396" s="4">
        <v>12</v>
      </c>
      <c r="W396" s="24">
        <v>1799.9999999999998</v>
      </c>
      <c r="X396" s="24">
        <v>0</v>
      </c>
      <c r="Y396" s="24">
        <f t="shared" si="19"/>
        <v>0</v>
      </c>
      <c r="Z396" s="4"/>
      <c r="AA396" s="4" t="s">
        <v>1405</v>
      </c>
      <c r="AB396" s="4" t="s">
        <v>2955</v>
      </c>
    </row>
    <row r="397" spans="1:28" ht="109.5" customHeight="1">
      <c r="A397" s="3" t="s">
        <v>2494</v>
      </c>
      <c r="B397" s="3" t="s">
        <v>493</v>
      </c>
      <c r="C397" s="3" t="s">
        <v>494</v>
      </c>
      <c r="D397" s="3" t="s">
        <v>348</v>
      </c>
      <c r="E397" s="3" t="s">
        <v>349</v>
      </c>
      <c r="F397" s="3" t="s">
        <v>349</v>
      </c>
      <c r="G397" s="3" t="s">
        <v>350</v>
      </c>
      <c r="H397" s="3" t="s">
        <v>1943</v>
      </c>
      <c r="I397" s="3" t="s">
        <v>351</v>
      </c>
      <c r="J397" s="3"/>
      <c r="K397" s="4" t="s">
        <v>506</v>
      </c>
      <c r="L397" s="4">
        <v>0</v>
      </c>
      <c r="M397" s="12" t="s">
        <v>2578</v>
      </c>
      <c r="N397" s="4" t="s">
        <v>498</v>
      </c>
      <c r="O397" s="4" t="s">
        <v>658</v>
      </c>
      <c r="P397" s="4" t="s">
        <v>498</v>
      </c>
      <c r="Q397" s="4" t="s">
        <v>500</v>
      </c>
      <c r="R397" s="4" t="s">
        <v>518</v>
      </c>
      <c r="S397" s="4" t="s">
        <v>511</v>
      </c>
      <c r="T397" s="4">
        <v>796</v>
      </c>
      <c r="U397" s="4" t="s">
        <v>508</v>
      </c>
      <c r="V397" s="4">
        <v>1</v>
      </c>
      <c r="W397" s="24">
        <v>25999.999999999996</v>
      </c>
      <c r="X397" s="24">
        <v>0</v>
      </c>
      <c r="Y397" s="24">
        <f t="shared" si="19"/>
        <v>0</v>
      </c>
      <c r="Z397" s="4"/>
      <c r="AA397" s="4" t="s">
        <v>1405</v>
      </c>
      <c r="AB397" s="4">
        <v>7</v>
      </c>
    </row>
    <row r="398" spans="1:28" ht="109.5" customHeight="1">
      <c r="A398" s="3" t="s">
        <v>2905</v>
      </c>
      <c r="B398" s="3" t="s">
        <v>493</v>
      </c>
      <c r="C398" s="3" t="s">
        <v>494</v>
      </c>
      <c r="D398" s="3" t="s">
        <v>348</v>
      </c>
      <c r="E398" s="3" t="s">
        <v>349</v>
      </c>
      <c r="F398" s="3" t="s">
        <v>349</v>
      </c>
      <c r="G398" s="3" t="s">
        <v>350</v>
      </c>
      <c r="H398" s="3" t="s">
        <v>1943</v>
      </c>
      <c r="I398" s="3" t="s">
        <v>351</v>
      </c>
      <c r="J398" s="3"/>
      <c r="K398" s="4" t="s">
        <v>497</v>
      </c>
      <c r="L398" s="4">
        <v>0</v>
      </c>
      <c r="M398" s="12" t="s">
        <v>2578</v>
      </c>
      <c r="N398" s="4" t="s">
        <v>498</v>
      </c>
      <c r="O398" s="4" t="s">
        <v>658</v>
      </c>
      <c r="P398" s="4" t="s">
        <v>498</v>
      </c>
      <c r="Q398" s="4" t="s">
        <v>500</v>
      </c>
      <c r="R398" s="4" t="s">
        <v>518</v>
      </c>
      <c r="S398" s="4" t="s">
        <v>511</v>
      </c>
      <c r="T398" s="4">
        <v>796</v>
      </c>
      <c r="U398" s="4" t="s">
        <v>508</v>
      </c>
      <c r="V398" s="4">
        <v>1</v>
      </c>
      <c r="W398" s="24">
        <v>25999.999999999996</v>
      </c>
      <c r="X398" s="24">
        <f>V398*W398</f>
        <v>25999.999999999996</v>
      </c>
      <c r="Y398" s="24">
        <f t="shared" si="19"/>
        <v>29120</v>
      </c>
      <c r="Z398" s="4"/>
      <c r="AA398" s="4" t="s">
        <v>1405</v>
      </c>
      <c r="AB398" s="4"/>
    </row>
    <row r="399" spans="1:28" ht="107.25" customHeight="1">
      <c r="A399" s="3" t="s">
        <v>2495</v>
      </c>
      <c r="B399" s="3" t="s">
        <v>493</v>
      </c>
      <c r="C399" s="3" t="s">
        <v>494</v>
      </c>
      <c r="D399" s="3" t="s">
        <v>348</v>
      </c>
      <c r="E399" s="3" t="s">
        <v>349</v>
      </c>
      <c r="F399" s="3" t="s">
        <v>349</v>
      </c>
      <c r="G399" s="3" t="s">
        <v>350</v>
      </c>
      <c r="H399" s="3" t="s">
        <v>1943</v>
      </c>
      <c r="I399" s="3" t="s">
        <v>352</v>
      </c>
      <c r="J399" s="3"/>
      <c r="K399" s="4" t="s">
        <v>506</v>
      </c>
      <c r="L399" s="4">
        <v>0</v>
      </c>
      <c r="M399" s="12" t="s">
        <v>2578</v>
      </c>
      <c r="N399" s="4" t="s">
        <v>498</v>
      </c>
      <c r="O399" s="4" t="s">
        <v>658</v>
      </c>
      <c r="P399" s="4" t="s">
        <v>498</v>
      </c>
      <c r="Q399" s="4" t="s">
        <v>500</v>
      </c>
      <c r="R399" s="4" t="s">
        <v>518</v>
      </c>
      <c r="S399" s="4" t="s">
        <v>511</v>
      </c>
      <c r="T399" s="4">
        <v>796</v>
      </c>
      <c r="U399" s="4" t="s">
        <v>508</v>
      </c>
      <c r="V399" s="4">
        <v>2</v>
      </c>
      <c r="W399" s="24">
        <v>31999.999999999996</v>
      </c>
      <c r="X399" s="24">
        <v>0</v>
      </c>
      <c r="Y399" s="24">
        <f t="shared" si="19"/>
        <v>0</v>
      </c>
      <c r="Z399" s="4"/>
      <c r="AA399" s="4" t="s">
        <v>1405</v>
      </c>
      <c r="AB399" s="4">
        <v>7</v>
      </c>
    </row>
    <row r="400" spans="1:28" ht="107.25" customHeight="1">
      <c r="A400" s="3" t="s">
        <v>2906</v>
      </c>
      <c r="B400" s="3" t="s">
        <v>493</v>
      </c>
      <c r="C400" s="3" t="s">
        <v>494</v>
      </c>
      <c r="D400" s="3" t="s">
        <v>348</v>
      </c>
      <c r="E400" s="3" t="s">
        <v>349</v>
      </c>
      <c r="F400" s="3" t="s">
        <v>349</v>
      </c>
      <c r="G400" s="3" t="s">
        <v>350</v>
      </c>
      <c r="H400" s="3" t="s">
        <v>1943</v>
      </c>
      <c r="I400" s="3" t="s">
        <v>352</v>
      </c>
      <c r="J400" s="3"/>
      <c r="K400" s="4" t="s">
        <v>497</v>
      </c>
      <c r="L400" s="4">
        <v>0</v>
      </c>
      <c r="M400" s="12" t="s">
        <v>2578</v>
      </c>
      <c r="N400" s="4" t="s">
        <v>498</v>
      </c>
      <c r="O400" s="4" t="s">
        <v>658</v>
      </c>
      <c r="P400" s="4" t="s">
        <v>498</v>
      </c>
      <c r="Q400" s="4" t="s">
        <v>500</v>
      </c>
      <c r="R400" s="4" t="s">
        <v>518</v>
      </c>
      <c r="S400" s="4" t="s">
        <v>511</v>
      </c>
      <c r="T400" s="4">
        <v>796</v>
      </c>
      <c r="U400" s="4" t="s">
        <v>508</v>
      </c>
      <c r="V400" s="4">
        <v>2</v>
      </c>
      <c r="W400" s="24">
        <v>31999.999999999996</v>
      </c>
      <c r="X400" s="24">
        <f>V400*W400</f>
        <v>63999.99999999999</v>
      </c>
      <c r="Y400" s="24">
        <f t="shared" si="19"/>
        <v>71680</v>
      </c>
      <c r="Z400" s="4"/>
      <c r="AA400" s="4" t="s">
        <v>1405</v>
      </c>
      <c r="AB400" s="4"/>
    </row>
    <row r="401" spans="1:28" ht="102">
      <c r="A401" s="3" t="s">
        <v>2496</v>
      </c>
      <c r="B401" s="3" t="s">
        <v>493</v>
      </c>
      <c r="C401" s="3" t="s">
        <v>494</v>
      </c>
      <c r="D401" s="3" t="s">
        <v>353</v>
      </c>
      <c r="E401" s="3" t="s">
        <v>355</v>
      </c>
      <c r="F401" s="3" t="s">
        <v>1760</v>
      </c>
      <c r="G401" s="3" t="s">
        <v>357</v>
      </c>
      <c r="H401" s="3" t="s">
        <v>1761</v>
      </c>
      <c r="I401" s="3" t="s">
        <v>358</v>
      </c>
      <c r="J401" s="3"/>
      <c r="K401" s="4" t="s">
        <v>506</v>
      </c>
      <c r="L401" s="4">
        <v>0</v>
      </c>
      <c r="M401" s="12" t="s">
        <v>2578</v>
      </c>
      <c r="N401" s="4" t="s">
        <v>498</v>
      </c>
      <c r="O401" s="4" t="s">
        <v>658</v>
      </c>
      <c r="P401" s="4" t="s">
        <v>498</v>
      </c>
      <c r="Q401" s="4" t="s">
        <v>500</v>
      </c>
      <c r="R401" s="4" t="s">
        <v>518</v>
      </c>
      <c r="S401" s="4" t="s">
        <v>511</v>
      </c>
      <c r="T401" s="4" t="s">
        <v>333</v>
      </c>
      <c r="U401" s="4" t="s">
        <v>512</v>
      </c>
      <c r="V401" s="4">
        <v>2</v>
      </c>
      <c r="W401" s="24">
        <v>7999.999999999999</v>
      </c>
      <c r="X401" s="24">
        <v>0</v>
      </c>
      <c r="Y401" s="24">
        <f t="shared" si="19"/>
        <v>0</v>
      </c>
      <c r="Z401" s="4"/>
      <c r="AA401" s="4" t="s">
        <v>1405</v>
      </c>
      <c r="AB401" s="4" t="s">
        <v>2955</v>
      </c>
    </row>
    <row r="402" spans="1:28" ht="109.5" customHeight="1">
      <c r="A402" s="3" t="s">
        <v>2497</v>
      </c>
      <c r="B402" s="3" t="s">
        <v>493</v>
      </c>
      <c r="C402" s="3" t="s">
        <v>494</v>
      </c>
      <c r="D402" s="3" t="s">
        <v>359</v>
      </c>
      <c r="E402" s="3" t="s">
        <v>355</v>
      </c>
      <c r="F402" s="3" t="s">
        <v>354</v>
      </c>
      <c r="G402" s="3" t="s">
        <v>331</v>
      </c>
      <c r="H402" s="3" t="s">
        <v>356</v>
      </c>
      <c r="I402" s="3" t="s">
        <v>360</v>
      </c>
      <c r="J402" s="3"/>
      <c r="K402" s="4" t="s">
        <v>506</v>
      </c>
      <c r="L402" s="4">
        <v>0</v>
      </c>
      <c r="M402" s="12" t="s">
        <v>2578</v>
      </c>
      <c r="N402" s="4" t="s">
        <v>498</v>
      </c>
      <c r="O402" s="4" t="s">
        <v>658</v>
      </c>
      <c r="P402" s="4" t="s">
        <v>498</v>
      </c>
      <c r="Q402" s="4" t="s">
        <v>500</v>
      </c>
      <c r="R402" s="4" t="s">
        <v>518</v>
      </c>
      <c r="S402" s="4" t="s">
        <v>511</v>
      </c>
      <c r="T402" s="4" t="s">
        <v>333</v>
      </c>
      <c r="U402" s="4" t="s">
        <v>512</v>
      </c>
      <c r="V402" s="4">
        <v>4</v>
      </c>
      <c r="W402" s="24">
        <v>18000</v>
      </c>
      <c r="X402" s="24">
        <v>0</v>
      </c>
      <c r="Y402" s="24">
        <f t="shared" si="19"/>
        <v>0</v>
      </c>
      <c r="Z402" s="4"/>
      <c r="AA402" s="4" t="s">
        <v>1405</v>
      </c>
      <c r="AB402" s="4" t="s">
        <v>2955</v>
      </c>
    </row>
    <row r="403" spans="1:28" ht="94.5" customHeight="1">
      <c r="A403" s="3" t="s">
        <v>2498</v>
      </c>
      <c r="B403" s="3" t="s">
        <v>493</v>
      </c>
      <c r="C403" s="3" t="s">
        <v>494</v>
      </c>
      <c r="D403" s="3" t="s">
        <v>361</v>
      </c>
      <c r="E403" s="3" t="s">
        <v>362</v>
      </c>
      <c r="F403" s="3" t="s">
        <v>1944</v>
      </c>
      <c r="G403" s="3" t="s">
        <v>303</v>
      </c>
      <c r="H403" s="3" t="s">
        <v>1751</v>
      </c>
      <c r="I403" s="3" t="s">
        <v>363</v>
      </c>
      <c r="J403" s="3"/>
      <c r="K403" s="4" t="s">
        <v>506</v>
      </c>
      <c r="L403" s="4">
        <v>0</v>
      </c>
      <c r="M403" s="12" t="s">
        <v>2578</v>
      </c>
      <c r="N403" s="4" t="s">
        <v>498</v>
      </c>
      <c r="O403" s="4" t="s">
        <v>658</v>
      </c>
      <c r="P403" s="4" t="s">
        <v>498</v>
      </c>
      <c r="Q403" s="4" t="s">
        <v>500</v>
      </c>
      <c r="R403" s="4" t="s">
        <v>518</v>
      </c>
      <c r="S403" s="4" t="s">
        <v>511</v>
      </c>
      <c r="T403" s="4">
        <v>796</v>
      </c>
      <c r="U403" s="4" t="s">
        <v>508</v>
      </c>
      <c r="V403" s="4">
        <v>1</v>
      </c>
      <c r="W403" s="24">
        <v>23999.999999999996</v>
      </c>
      <c r="X403" s="24">
        <v>0</v>
      </c>
      <c r="Y403" s="24">
        <f t="shared" si="19"/>
        <v>0</v>
      </c>
      <c r="Z403" s="4"/>
      <c r="AA403" s="4" t="s">
        <v>1405</v>
      </c>
      <c r="AB403" s="4">
        <v>7</v>
      </c>
    </row>
    <row r="404" spans="1:28" ht="94.5" customHeight="1">
      <c r="A404" s="3" t="s">
        <v>2907</v>
      </c>
      <c r="B404" s="3" t="s">
        <v>493</v>
      </c>
      <c r="C404" s="3" t="s">
        <v>494</v>
      </c>
      <c r="D404" s="3" t="s">
        <v>361</v>
      </c>
      <c r="E404" s="3" t="s">
        <v>362</v>
      </c>
      <c r="F404" s="3" t="s">
        <v>1944</v>
      </c>
      <c r="G404" s="3" t="s">
        <v>303</v>
      </c>
      <c r="H404" s="3" t="s">
        <v>1751</v>
      </c>
      <c r="I404" s="3" t="s">
        <v>363</v>
      </c>
      <c r="J404" s="3"/>
      <c r="K404" s="4" t="s">
        <v>497</v>
      </c>
      <c r="L404" s="4">
        <v>0</v>
      </c>
      <c r="M404" s="12" t="s">
        <v>2578</v>
      </c>
      <c r="N404" s="4" t="s">
        <v>498</v>
      </c>
      <c r="O404" s="4" t="s">
        <v>658</v>
      </c>
      <c r="P404" s="4" t="s">
        <v>498</v>
      </c>
      <c r="Q404" s="4" t="s">
        <v>500</v>
      </c>
      <c r="R404" s="4" t="s">
        <v>518</v>
      </c>
      <c r="S404" s="4" t="s">
        <v>511</v>
      </c>
      <c r="T404" s="4">
        <v>796</v>
      </c>
      <c r="U404" s="4" t="s">
        <v>508</v>
      </c>
      <c r="V404" s="4">
        <v>1</v>
      </c>
      <c r="W404" s="24">
        <v>23999.999999999996</v>
      </c>
      <c r="X404" s="24">
        <f>V404*W404</f>
        <v>23999.999999999996</v>
      </c>
      <c r="Y404" s="24">
        <f t="shared" si="19"/>
        <v>26880</v>
      </c>
      <c r="Z404" s="4"/>
      <c r="AA404" s="4" t="s">
        <v>1405</v>
      </c>
      <c r="AB404" s="4"/>
    </row>
    <row r="405" spans="1:28" ht="140.25" customHeight="1">
      <c r="A405" s="3" t="s">
        <v>2499</v>
      </c>
      <c r="B405" s="3" t="s">
        <v>493</v>
      </c>
      <c r="C405" s="3" t="s">
        <v>494</v>
      </c>
      <c r="D405" s="3" t="s">
        <v>364</v>
      </c>
      <c r="E405" s="3" t="s">
        <v>365</v>
      </c>
      <c r="F405" s="3" t="s">
        <v>1945</v>
      </c>
      <c r="G405" s="3" t="s">
        <v>357</v>
      </c>
      <c r="H405" s="3" t="s">
        <v>366</v>
      </c>
      <c r="I405" s="3" t="s">
        <v>367</v>
      </c>
      <c r="J405" s="3"/>
      <c r="K405" s="4" t="s">
        <v>506</v>
      </c>
      <c r="L405" s="4">
        <v>0</v>
      </c>
      <c r="M405" s="12" t="s">
        <v>2578</v>
      </c>
      <c r="N405" s="4" t="s">
        <v>498</v>
      </c>
      <c r="O405" s="4" t="s">
        <v>658</v>
      </c>
      <c r="P405" s="4" t="s">
        <v>498</v>
      </c>
      <c r="Q405" s="4" t="s">
        <v>500</v>
      </c>
      <c r="R405" s="4" t="s">
        <v>518</v>
      </c>
      <c r="S405" s="4" t="s">
        <v>511</v>
      </c>
      <c r="T405" s="4">
        <v>796</v>
      </c>
      <c r="U405" s="4" t="s">
        <v>508</v>
      </c>
      <c r="V405" s="4">
        <v>1</v>
      </c>
      <c r="W405" s="24">
        <v>72000</v>
      </c>
      <c r="X405" s="24">
        <v>0</v>
      </c>
      <c r="Y405" s="24">
        <f t="shared" si="19"/>
        <v>0</v>
      </c>
      <c r="Z405" s="4"/>
      <c r="AA405" s="4" t="s">
        <v>1405</v>
      </c>
      <c r="AB405" s="4">
        <v>7</v>
      </c>
    </row>
    <row r="406" spans="1:28" ht="140.25" customHeight="1">
      <c r="A406" s="3" t="s">
        <v>2908</v>
      </c>
      <c r="B406" s="3" t="s">
        <v>493</v>
      </c>
      <c r="C406" s="3" t="s">
        <v>494</v>
      </c>
      <c r="D406" s="3" t="s">
        <v>364</v>
      </c>
      <c r="E406" s="3" t="s">
        <v>365</v>
      </c>
      <c r="F406" s="3" t="s">
        <v>1945</v>
      </c>
      <c r="G406" s="3" t="s">
        <v>357</v>
      </c>
      <c r="H406" s="3" t="s">
        <v>366</v>
      </c>
      <c r="I406" s="3" t="s">
        <v>367</v>
      </c>
      <c r="J406" s="3"/>
      <c r="K406" s="4" t="s">
        <v>497</v>
      </c>
      <c r="L406" s="4">
        <v>0</v>
      </c>
      <c r="M406" s="12" t="s">
        <v>2578</v>
      </c>
      <c r="N406" s="4" t="s">
        <v>498</v>
      </c>
      <c r="O406" s="4" t="s">
        <v>658</v>
      </c>
      <c r="P406" s="4" t="s">
        <v>498</v>
      </c>
      <c r="Q406" s="4" t="s">
        <v>500</v>
      </c>
      <c r="R406" s="4" t="s">
        <v>518</v>
      </c>
      <c r="S406" s="4" t="s">
        <v>511</v>
      </c>
      <c r="T406" s="4">
        <v>796</v>
      </c>
      <c r="U406" s="4" t="s">
        <v>508</v>
      </c>
      <c r="V406" s="4">
        <v>1</v>
      </c>
      <c r="W406" s="24">
        <v>72000</v>
      </c>
      <c r="X406" s="24">
        <f>V406*W406</f>
        <v>72000</v>
      </c>
      <c r="Y406" s="24">
        <f t="shared" si="19"/>
        <v>80640.00000000001</v>
      </c>
      <c r="Z406" s="4"/>
      <c r="AA406" s="4" t="s">
        <v>1405</v>
      </c>
      <c r="AB406" s="4"/>
    </row>
    <row r="407" spans="1:28" ht="102">
      <c r="A407" s="3" t="s">
        <v>2500</v>
      </c>
      <c r="B407" s="3" t="s">
        <v>493</v>
      </c>
      <c r="C407" s="3" t="s">
        <v>494</v>
      </c>
      <c r="D407" s="3" t="s">
        <v>35</v>
      </c>
      <c r="E407" s="3" t="s">
        <v>36</v>
      </c>
      <c r="F407" s="3" t="s">
        <v>1946</v>
      </c>
      <c r="G407" s="3" t="s">
        <v>303</v>
      </c>
      <c r="H407" s="3" t="s">
        <v>1</v>
      </c>
      <c r="I407" s="3" t="s">
        <v>368</v>
      </c>
      <c r="J407" s="3"/>
      <c r="K407" s="4" t="s">
        <v>506</v>
      </c>
      <c r="L407" s="4">
        <v>0</v>
      </c>
      <c r="M407" s="12" t="s">
        <v>2578</v>
      </c>
      <c r="N407" s="4" t="s">
        <v>498</v>
      </c>
      <c r="O407" s="4" t="s">
        <v>509</v>
      </c>
      <c r="P407" s="4" t="s">
        <v>498</v>
      </c>
      <c r="Q407" s="4" t="s">
        <v>500</v>
      </c>
      <c r="R407" s="4" t="s">
        <v>518</v>
      </c>
      <c r="S407" s="4" t="s">
        <v>511</v>
      </c>
      <c r="T407" s="4">
        <v>796</v>
      </c>
      <c r="U407" s="4" t="s">
        <v>508</v>
      </c>
      <c r="V407" s="4">
        <v>2</v>
      </c>
      <c r="W407" s="24">
        <v>7999.999999999999</v>
      </c>
      <c r="X407" s="24">
        <v>0</v>
      </c>
      <c r="Y407" s="24">
        <f t="shared" si="19"/>
        <v>0</v>
      </c>
      <c r="Z407" s="4"/>
      <c r="AA407" s="4" t="s">
        <v>1405</v>
      </c>
      <c r="AB407" s="4">
        <v>7</v>
      </c>
    </row>
    <row r="408" spans="1:28" ht="102">
      <c r="A408" s="3" t="s">
        <v>2909</v>
      </c>
      <c r="B408" s="3" t="s">
        <v>493</v>
      </c>
      <c r="C408" s="3" t="s">
        <v>494</v>
      </c>
      <c r="D408" s="3" t="s">
        <v>35</v>
      </c>
      <c r="E408" s="3" t="s">
        <v>36</v>
      </c>
      <c r="F408" s="3" t="s">
        <v>1946</v>
      </c>
      <c r="G408" s="3" t="s">
        <v>303</v>
      </c>
      <c r="H408" s="3" t="s">
        <v>1</v>
      </c>
      <c r="I408" s="3" t="s">
        <v>368</v>
      </c>
      <c r="J408" s="3"/>
      <c r="K408" s="4" t="s">
        <v>497</v>
      </c>
      <c r="L408" s="4">
        <v>0</v>
      </c>
      <c r="M408" s="12" t="s">
        <v>2578</v>
      </c>
      <c r="N408" s="4" t="s">
        <v>498</v>
      </c>
      <c r="O408" s="4" t="s">
        <v>509</v>
      </c>
      <c r="P408" s="4" t="s">
        <v>498</v>
      </c>
      <c r="Q408" s="4" t="s">
        <v>500</v>
      </c>
      <c r="R408" s="4" t="s">
        <v>518</v>
      </c>
      <c r="S408" s="4" t="s">
        <v>511</v>
      </c>
      <c r="T408" s="4">
        <v>796</v>
      </c>
      <c r="U408" s="4" t="s">
        <v>508</v>
      </c>
      <c r="V408" s="4">
        <v>2</v>
      </c>
      <c r="W408" s="24">
        <v>7999.999999999999</v>
      </c>
      <c r="X408" s="24">
        <f>V408*W408</f>
        <v>15999.999999999998</v>
      </c>
      <c r="Y408" s="24">
        <f t="shared" si="19"/>
        <v>17920</v>
      </c>
      <c r="Z408" s="4"/>
      <c r="AA408" s="4" t="s">
        <v>1405</v>
      </c>
      <c r="AB408" s="4"/>
    </row>
    <row r="409" spans="1:28" ht="102">
      <c r="A409" s="3" t="s">
        <v>2501</v>
      </c>
      <c r="B409" s="3" t="s">
        <v>493</v>
      </c>
      <c r="C409" s="3" t="s">
        <v>494</v>
      </c>
      <c r="D409" s="3" t="s">
        <v>35</v>
      </c>
      <c r="E409" s="3" t="s">
        <v>36</v>
      </c>
      <c r="F409" s="3" t="s">
        <v>1946</v>
      </c>
      <c r="G409" s="3" t="s">
        <v>303</v>
      </c>
      <c r="H409" s="3" t="s">
        <v>1</v>
      </c>
      <c r="I409" s="3" t="s">
        <v>369</v>
      </c>
      <c r="J409" s="3"/>
      <c r="K409" s="4" t="s">
        <v>506</v>
      </c>
      <c r="L409" s="4">
        <v>0</v>
      </c>
      <c r="M409" s="12" t="s">
        <v>2578</v>
      </c>
      <c r="N409" s="4" t="s">
        <v>498</v>
      </c>
      <c r="O409" s="4" t="s">
        <v>509</v>
      </c>
      <c r="P409" s="4" t="s">
        <v>498</v>
      </c>
      <c r="Q409" s="4" t="s">
        <v>500</v>
      </c>
      <c r="R409" s="4" t="s">
        <v>518</v>
      </c>
      <c r="S409" s="4" t="s">
        <v>511</v>
      </c>
      <c r="T409" s="4">
        <v>796</v>
      </c>
      <c r="U409" s="4" t="s">
        <v>508</v>
      </c>
      <c r="V409" s="4">
        <v>2</v>
      </c>
      <c r="W409" s="24">
        <v>20999.999999999996</v>
      </c>
      <c r="X409" s="24">
        <v>0</v>
      </c>
      <c r="Y409" s="24">
        <f t="shared" si="19"/>
        <v>0</v>
      </c>
      <c r="Z409" s="4"/>
      <c r="AA409" s="4" t="s">
        <v>1405</v>
      </c>
      <c r="AB409" s="4" t="s">
        <v>2955</v>
      </c>
    </row>
    <row r="410" spans="1:28" ht="102">
      <c r="A410" s="3" t="s">
        <v>2502</v>
      </c>
      <c r="B410" s="3" t="s">
        <v>493</v>
      </c>
      <c r="C410" s="3" t="s">
        <v>494</v>
      </c>
      <c r="D410" s="3" t="s">
        <v>35</v>
      </c>
      <c r="E410" s="3" t="s">
        <v>36</v>
      </c>
      <c r="F410" s="3" t="s">
        <v>1946</v>
      </c>
      <c r="G410" s="3" t="s">
        <v>303</v>
      </c>
      <c r="H410" s="3" t="s">
        <v>1</v>
      </c>
      <c r="I410" s="3" t="s">
        <v>370</v>
      </c>
      <c r="J410" s="3"/>
      <c r="K410" s="4" t="s">
        <v>506</v>
      </c>
      <c r="L410" s="4">
        <v>0</v>
      </c>
      <c r="M410" s="12" t="s">
        <v>2578</v>
      </c>
      <c r="N410" s="4" t="s">
        <v>498</v>
      </c>
      <c r="O410" s="4" t="s">
        <v>509</v>
      </c>
      <c r="P410" s="4" t="s">
        <v>498</v>
      </c>
      <c r="Q410" s="4" t="s">
        <v>500</v>
      </c>
      <c r="R410" s="4" t="s">
        <v>518</v>
      </c>
      <c r="S410" s="4" t="s">
        <v>511</v>
      </c>
      <c r="T410" s="4">
        <v>796</v>
      </c>
      <c r="U410" s="4" t="s">
        <v>508</v>
      </c>
      <c r="V410" s="4">
        <v>1</v>
      </c>
      <c r="W410" s="24">
        <v>20999.999999999996</v>
      </c>
      <c r="X410" s="24">
        <v>0</v>
      </c>
      <c r="Y410" s="24">
        <f t="shared" si="19"/>
        <v>0</v>
      </c>
      <c r="Z410" s="4"/>
      <c r="AA410" s="4" t="s">
        <v>1405</v>
      </c>
      <c r="AB410" s="4">
        <v>7</v>
      </c>
    </row>
    <row r="411" spans="1:28" ht="102">
      <c r="A411" s="3" t="s">
        <v>2910</v>
      </c>
      <c r="B411" s="3" t="s">
        <v>493</v>
      </c>
      <c r="C411" s="3" t="s">
        <v>494</v>
      </c>
      <c r="D411" s="3" t="s">
        <v>35</v>
      </c>
      <c r="E411" s="3" t="s">
        <v>36</v>
      </c>
      <c r="F411" s="3" t="s">
        <v>1946</v>
      </c>
      <c r="G411" s="3" t="s">
        <v>303</v>
      </c>
      <c r="H411" s="3" t="s">
        <v>1</v>
      </c>
      <c r="I411" s="3" t="s">
        <v>370</v>
      </c>
      <c r="J411" s="3"/>
      <c r="K411" s="4" t="s">
        <v>497</v>
      </c>
      <c r="L411" s="4">
        <v>0</v>
      </c>
      <c r="M411" s="12" t="s">
        <v>2578</v>
      </c>
      <c r="N411" s="4" t="s">
        <v>498</v>
      </c>
      <c r="O411" s="4" t="s">
        <v>509</v>
      </c>
      <c r="P411" s="4" t="s">
        <v>498</v>
      </c>
      <c r="Q411" s="4" t="s">
        <v>500</v>
      </c>
      <c r="R411" s="4" t="s">
        <v>518</v>
      </c>
      <c r="S411" s="4" t="s">
        <v>511</v>
      </c>
      <c r="T411" s="4">
        <v>796</v>
      </c>
      <c r="U411" s="4" t="s">
        <v>508</v>
      </c>
      <c r="V411" s="4">
        <v>1</v>
      </c>
      <c r="W411" s="24">
        <v>20999.999999999996</v>
      </c>
      <c r="X411" s="24">
        <f>V411*W411</f>
        <v>20999.999999999996</v>
      </c>
      <c r="Y411" s="24">
        <f t="shared" si="19"/>
        <v>23519.999999999996</v>
      </c>
      <c r="Z411" s="4"/>
      <c r="AA411" s="4" t="s">
        <v>1405</v>
      </c>
      <c r="AB411" s="4"/>
    </row>
    <row r="412" spans="1:28" ht="102">
      <c r="A412" s="3" t="s">
        <v>2503</v>
      </c>
      <c r="B412" s="3" t="s">
        <v>493</v>
      </c>
      <c r="C412" s="3" t="s">
        <v>494</v>
      </c>
      <c r="D412" s="3" t="s">
        <v>35</v>
      </c>
      <c r="E412" s="3" t="s">
        <v>36</v>
      </c>
      <c r="F412" s="3" t="s">
        <v>1946</v>
      </c>
      <c r="G412" s="3" t="s">
        <v>303</v>
      </c>
      <c r="H412" s="3" t="s">
        <v>1</v>
      </c>
      <c r="I412" s="3" t="s">
        <v>371</v>
      </c>
      <c r="J412" s="3"/>
      <c r="K412" s="4" t="s">
        <v>506</v>
      </c>
      <c r="L412" s="4">
        <v>0</v>
      </c>
      <c r="M412" s="12" t="s">
        <v>2578</v>
      </c>
      <c r="N412" s="4" t="s">
        <v>498</v>
      </c>
      <c r="O412" s="4" t="s">
        <v>509</v>
      </c>
      <c r="P412" s="4" t="s">
        <v>498</v>
      </c>
      <c r="Q412" s="4" t="s">
        <v>500</v>
      </c>
      <c r="R412" s="4" t="s">
        <v>518</v>
      </c>
      <c r="S412" s="4" t="s">
        <v>511</v>
      </c>
      <c r="T412" s="4">
        <v>796</v>
      </c>
      <c r="U412" s="4" t="s">
        <v>508</v>
      </c>
      <c r="V412" s="4">
        <v>1</v>
      </c>
      <c r="W412" s="24">
        <v>37000</v>
      </c>
      <c r="X412" s="24">
        <v>0</v>
      </c>
      <c r="Y412" s="24">
        <f t="shared" si="19"/>
        <v>0</v>
      </c>
      <c r="Z412" s="4"/>
      <c r="AA412" s="4" t="s">
        <v>1405</v>
      </c>
      <c r="AB412" s="4">
        <v>7</v>
      </c>
    </row>
    <row r="413" spans="1:28" ht="102">
      <c r="A413" s="3" t="s">
        <v>2911</v>
      </c>
      <c r="B413" s="3" t="s">
        <v>493</v>
      </c>
      <c r="C413" s="3" t="s">
        <v>494</v>
      </c>
      <c r="D413" s="3" t="s">
        <v>35</v>
      </c>
      <c r="E413" s="3" t="s">
        <v>36</v>
      </c>
      <c r="F413" s="3" t="s">
        <v>1946</v>
      </c>
      <c r="G413" s="3" t="s">
        <v>303</v>
      </c>
      <c r="H413" s="3" t="s">
        <v>1</v>
      </c>
      <c r="I413" s="3" t="s">
        <v>371</v>
      </c>
      <c r="J413" s="3"/>
      <c r="K413" s="4" t="s">
        <v>497</v>
      </c>
      <c r="L413" s="4">
        <v>0</v>
      </c>
      <c r="M413" s="12" t="s">
        <v>2578</v>
      </c>
      <c r="N413" s="4" t="s">
        <v>498</v>
      </c>
      <c r="O413" s="4" t="s">
        <v>509</v>
      </c>
      <c r="P413" s="4" t="s">
        <v>498</v>
      </c>
      <c r="Q413" s="4" t="s">
        <v>500</v>
      </c>
      <c r="R413" s="4" t="s">
        <v>518</v>
      </c>
      <c r="S413" s="4" t="s">
        <v>511</v>
      </c>
      <c r="T413" s="4">
        <v>796</v>
      </c>
      <c r="U413" s="4" t="s">
        <v>508</v>
      </c>
      <c r="V413" s="4">
        <v>1</v>
      </c>
      <c r="W413" s="24">
        <v>37000</v>
      </c>
      <c r="X413" s="24">
        <f>V413*W413</f>
        <v>37000</v>
      </c>
      <c r="Y413" s="24">
        <f t="shared" si="19"/>
        <v>41440.00000000001</v>
      </c>
      <c r="Z413" s="4"/>
      <c r="AA413" s="4" t="s">
        <v>1405</v>
      </c>
      <c r="AB413" s="4"/>
    </row>
    <row r="414" spans="1:28" ht="102">
      <c r="A414" s="3" t="s">
        <v>2504</v>
      </c>
      <c r="B414" s="3" t="s">
        <v>493</v>
      </c>
      <c r="C414" s="3" t="s">
        <v>494</v>
      </c>
      <c r="D414" s="3" t="s">
        <v>372</v>
      </c>
      <c r="E414" s="3" t="s">
        <v>373</v>
      </c>
      <c r="F414" s="3" t="s">
        <v>373</v>
      </c>
      <c r="G414" s="3" t="s">
        <v>374</v>
      </c>
      <c r="H414" s="3" t="s">
        <v>1947</v>
      </c>
      <c r="I414" s="3" t="s">
        <v>375</v>
      </c>
      <c r="J414" s="3"/>
      <c r="K414" s="4" t="s">
        <v>506</v>
      </c>
      <c r="L414" s="4">
        <v>0</v>
      </c>
      <c r="M414" s="12" t="s">
        <v>2578</v>
      </c>
      <c r="N414" s="4" t="s">
        <v>498</v>
      </c>
      <c r="O414" s="4" t="s">
        <v>509</v>
      </c>
      <c r="P414" s="4" t="s">
        <v>498</v>
      </c>
      <c r="Q414" s="4" t="s">
        <v>500</v>
      </c>
      <c r="R414" s="4" t="s">
        <v>518</v>
      </c>
      <c r="S414" s="4" t="s">
        <v>511</v>
      </c>
      <c r="T414" s="4">
        <v>796</v>
      </c>
      <c r="U414" s="4" t="s">
        <v>508</v>
      </c>
      <c r="V414" s="4">
        <v>1</v>
      </c>
      <c r="W414" s="24">
        <v>22000</v>
      </c>
      <c r="X414" s="24">
        <v>0</v>
      </c>
      <c r="Y414" s="24">
        <f t="shared" si="19"/>
        <v>0</v>
      </c>
      <c r="Z414" s="4"/>
      <c r="AA414" s="4" t="s">
        <v>1405</v>
      </c>
      <c r="AB414" s="4">
        <v>7</v>
      </c>
    </row>
    <row r="415" spans="1:28" ht="102">
      <c r="A415" s="3" t="s">
        <v>2912</v>
      </c>
      <c r="B415" s="3" t="s">
        <v>493</v>
      </c>
      <c r="C415" s="3" t="s">
        <v>494</v>
      </c>
      <c r="D415" s="3" t="s">
        <v>372</v>
      </c>
      <c r="E415" s="3" t="s">
        <v>373</v>
      </c>
      <c r="F415" s="3" t="s">
        <v>373</v>
      </c>
      <c r="G415" s="3" t="s">
        <v>374</v>
      </c>
      <c r="H415" s="3" t="s">
        <v>1947</v>
      </c>
      <c r="I415" s="3" t="s">
        <v>375</v>
      </c>
      <c r="J415" s="3"/>
      <c r="K415" s="4" t="s">
        <v>497</v>
      </c>
      <c r="L415" s="4">
        <v>0</v>
      </c>
      <c r="M415" s="12" t="s">
        <v>2578</v>
      </c>
      <c r="N415" s="4" t="s">
        <v>498</v>
      </c>
      <c r="O415" s="4" t="s">
        <v>509</v>
      </c>
      <c r="P415" s="4" t="s">
        <v>498</v>
      </c>
      <c r="Q415" s="4" t="s">
        <v>500</v>
      </c>
      <c r="R415" s="4" t="s">
        <v>518</v>
      </c>
      <c r="S415" s="4" t="s">
        <v>511</v>
      </c>
      <c r="T415" s="4">
        <v>796</v>
      </c>
      <c r="U415" s="4" t="s">
        <v>508</v>
      </c>
      <c r="V415" s="4">
        <v>1</v>
      </c>
      <c r="W415" s="24">
        <v>22000</v>
      </c>
      <c r="X415" s="24">
        <f>V415*W415</f>
        <v>22000</v>
      </c>
      <c r="Y415" s="24">
        <f aca="true" t="shared" si="21" ref="Y415:Y420">X415*1.12</f>
        <v>24640.000000000004</v>
      </c>
      <c r="Z415" s="4"/>
      <c r="AA415" s="4" t="s">
        <v>1405</v>
      </c>
      <c r="AB415" s="4"/>
    </row>
    <row r="416" spans="1:28" ht="102">
      <c r="A416" s="3" t="s">
        <v>2505</v>
      </c>
      <c r="B416" s="3" t="s">
        <v>493</v>
      </c>
      <c r="C416" s="3" t="s">
        <v>494</v>
      </c>
      <c r="D416" s="3" t="s">
        <v>376</v>
      </c>
      <c r="E416" s="3" t="s">
        <v>373</v>
      </c>
      <c r="F416" s="3" t="s">
        <v>373</v>
      </c>
      <c r="G416" s="3" t="s">
        <v>374</v>
      </c>
      <c r="H416" s="3" t="s">
        <v>1947</v>
      </c>
      <c r="I416" s="3" t="s">
        <v>377</v>
      </c>
      <c r="J416" s="3"/>
      <c r="K416" s="4" t="s">
        <v>506</v>
      </c>
      <c r="L416" s="4">
        <v>0</v>
      </c>
      <c r="M416" s="12" t="s">
        <v>2578</v>
      </c>
      <c r="N416" s="4" t="s">
        <v>498</v>
      </c>
      <c r="O416" s="4" t="s">
        <v>509</v>
      </c>
      <c r="P416" s="4" t="s">
        <v>498</v>
      </c>
      <c r="Q416" s="4" t="s">
        <v>500</v>
      </c>
      <c r="R416" s="4" t="s">
        <v>518</v>
      </c>
      <c r="S416" s="4" t="s">
        <v>511</v>
      </c>
      <c r="T416" s="4">
        <v>796</v>
      </c>
      <c r="U416" s="4" t="s">
        <v>508</v>
      </c>
      <c r="V416" s="4">
        <v>1</v>
      </c>
      <c r="W416" s="24">
        <v>18000</v>
      </c>
      <c r="X416" s="24">
        <v>0</v>
      </c>
      <c r="Y416" s="24">
        <f t="shared" si="21"/>
        <v>0</v>
      </c>
      <c r="Z416" s="4"/>
      <c r="AA416" s="4" t="s">
        <v>1405</v>
      </c>
      <c r="AB416" s="4">
        <v>7.11</v>
      </c>
    </row>
    <row r="417" spans="1:28" ht="102">
      <c r="A417" s="3" t="s">
        <v>2914</v>
      </c>
      <c r="B417" s="3" t="s">
        <v>493</v>
      </c>
      <c r="C417" s="3" t="s">
        <v>494</v>
      </c>
      <c r="D417" s="3" t="s">
        <v>376</v>
      </c>
      <c r="E417" s="3" t="s">
        <v>373</v>
      </c>
      <c r="F417" s="3" t="s">
        <v>373</v>
      </c>
      <c r="G417" s="3" t="s">
        <v>374</v>
      </c>
      <c r="H417" s="3" t="s">
        <v>1947</v>
      </c>
      <c r="I417" s="3" t="s">
        <v>377</v>
      </c>
      <c r="J417" s="3"/>
      <c r="K417" s="4" t="s">
        <v>497</v>
      </c>
      <c r="L417" s="4">
        <v>0</v>
      </c>
      <c r="M417" s="12" t="s">
        <v>2578</v>
      </c>
      <c r="N417" s="4" t="s">
        <v>498</v>
      </c>
      <c r="O417" s="3" t="s">
        <v>1532</v>
      </c>
      <c r="P417" s="4" t="s">
        <v>498</v>
      </c>
      <c r="Q417" s="4" t="s">
        <v>500</v>
      </c>
      <c r="R417" s="4" t="s">
        <v>518</v>
      </c>
      <c r="S417" s="4" t="s">
        <v>511</v>
      </c>
      <c r="T417" s="4">
        <v>796</v>
      </c>
      <c r="U417" s="4" t="s">
        <v>508</v>
      </c>
      <c r="V417" s="4">
        <v>1</v>
      </c>
      <c r="W417" s="24">
        <v>18000</v>
      </c>
      <c r="X417" s="24">
        <v>0</v>
      </c>
      <c r="Y417" s="24">
        <f t="shared" si="21"/>
        <v>0</v>
      </c>
      <c r="Z417" s="4"/>
      <c r="AA417" s="4" t="s">
        <v>1405</v>
      </c>
      <c r="AB417" s="4" t="s">
        <v>2997</v>
      </c>
    </row>
    <row r="418" spans="1:28" ht="102">
      <c r="A418" s="3" t="s">
        <v>3054</v>
      </c>
      <c r="B418" s="3" t="s">
        <v>493</v>
      </c>
      <c r="C418" s="3" t="s">
        <v>494</v>
      </c>
      <c r="D418" s="3" t="s">
        <v>376</v>
      </c>
      <c r="E418" s="3" t="s">
        <v>373</v>
      </c>
      <c r="F418" s="3" t="s">
        <v>373</v>
      </c>
      <c r="G418" s="3" t="s">
        <v>374</v>
      </c>
      <c r="H418" s="3" t="s">
        <v>1947</v>
      </c>
      <c r="I418" s="3" t="s">
        <v>377</v>
      </c>
      <c r="J418" s="3"/>
      <c r="K418" s="4" t="s">
        <v>497</v>
      </c>
      <c r="L418" s="4">
        <v>0</v>
      </c>
      <c r="M418" s="12" t="s">
        <v>2578</v>
      </c>
      <c r="N418" s="4" t="s">
        <v>498</v>
      </c>
      <c r="O418" s="3" t="s">
        <v>1532</v>
      </c>
      <c r="P418" s="4" t="s">
        <v>498</v>
      </c>
      <c r="Q418" s="4" t="s">
        <v>500</v>
      </c>
      <c r="R418" s="4" t="s">
        <v>518</v>
      </c>
      <c r="S418" s="4" t="s">
        <v>511</v>
      </c>
      <c r="T418" s="4">
        <v>796</v>
      </c>
      <c r="U418" s="4" t="s">
        <v>508</v>
      </c>
      <c r="V418" s="4">
        <v>1</v>
      </c>
      <c r="W418" s="24">
        <v>20000</v>
      </c>
      <c r="X418" s="24">
        <f>V418*W418</f>
        <v>20000</v>
      </c>
      <c r="Y418" s="24">
        <f t="shared" si="21"/>
        <v>22400.000000000004</v>
      </c>
      <c r="Z418" s="4"/>
      <c r="AA418" s="4" t="s">
        <v>1405</v>
      </c>
      <c r="AB418" s="4"/>
    </row>
    <row r="419" spans="1:28" ht="55.5" customHeight="1">
      <c r="A419" s="3" t="s">
        <v>2506</v>
      </c>
      <c r="B419" s="3" t="s">
        <v>493</v>
      </c>
      <c r="C419" s="3" t="s">
        <v>494</v>
      </c>
      <c r="D419" s="3" t="s">
        <v>852</v>
      </c>
      <c r="E419" s="3" t="s">
        <v>853</v>
      </c>
      <c r="F419" s="3" t="s">
        <v>1948</v>
      </c>
      <c r="G419" s="3" t="s">
        <v>854</v>
      </c>
      <c r="H419" s="3" t="s">
        <v>1949</v>
      </c>
      <c r="I419" s="3" t="s">
        <v>1867</v>
      </c>
      <c r="J419" s="3"/>
      <c r="K419" s="4" t="s">
        <v>506</v>
      </c>
      <c r="L419" s="4">
        <v>0</v>
      </c>
      <c r="M419" s="12" t="s">
        <v>2578</v>
      </c>
      <c r="N419" s="4" t="s">
        <v>498</v>
      </c>
      <c r="O419" s="4" t="s">
        <v>509</v>
      </c>
      <c r="P419" s="4" t="s">
        <v>498</v>
      </c>
      <c r="Q419" s="4" t="s">
        <v>500</v>
      </c>
      <c r="R419" s="4" t="s">
        <v>518</v>
      </c>
      <c r="S419" s="4" t="s">
        <v>511</v>
      </c>
      <c r="T419" s="4" t="s">
        <v>179</v>
      </c>
      <c r="U419" s="4" t="s">
        <v>508</v>
      </c>
      <c r="V419" s="4">
        <v>6</v>
      </c>
      <c r="W419" s="24">
        <v>22990</v>
      </c>
      <c r="X419" s="24">
        <v>0</v>
      </c>
      <c r="Y419" s="24">
        <f t="shared" si="21"/>
        <v>0</v>
      </c>
      <c r="Z419" s="4"/>
      <c r="AA419" s="4" t="s">
        <v>1405</v>
      </c>
      <c r="AB419" s="4">
        <v>7</v>
      </c>
    </row>
    <row r="420" spans="1:28" ht="55.5" customHeight="1">
      <c r="A420" s="3" t="s">
        <v>2913</v>
      </c>
      <c r="B420" s="3" t="s">
        <v>493</v>
      </c>
      <c r="C420" s="3" t="s">
        <v>494</v>
      </c>
      <c r="D420" s="3" t="s">
        <v>852</v>
      </c>
      <c r="E420" s="3" t="s">
        <v>853</v>
      </c>
      <c r="F420" s="3" t="s">
        <v>1948</v>
      </c>
      <c r="G420" s="3" t="s">
        <v>854</v>
      </c>
      <c r="H420" s="3" t="s">
        <v>1949</v>
      </c>
      <c r="I420" s="3" t="s">
        <v>1867</v>
      </c>
      <c r="J420" s="3"/>
      <c r="K420" s="4" t="s">
        <v>497</v>
      </c>
      <c r="L420" s="4">
        <v>0</v>
      </c>
      <c r="M420" s="12" t="s">
        <v>2578</v>
      </c>
      <c r="N420" s="4" t="s">
        <v>498</v>
      </c>
      <c r="O420" s="4" t="s">
        <v>509</v>
      </c>
      <c r="P420" s="4" t="s">
        <v>498</v>
      </c>
      <c r="Q420" s="4" t="s">
        <v>500</v>
      </c>
      <c r="R420" s="4" t="s">
        <v>518</v>
      </c>
      <c r="S420" s="4" t="s">
        <v>511</v>
      </c>
      <c r="T420" s="4" t="s">
        <v>179</v>
      </c>
      <c r="U420" s="4" t="s">
        <v>508</v>
      </c>
      <c r="V420" s="4">
        <v>6</v>
      </c>
      <c r="W420" s="24">
        <v>22990</v>
      </c>
      <c r="X420" s="24">
        <f aca="true" t="shared" si="22" ref="X420:X430">V420*W420</f>
        <v>137940</v>
      </c>
      <c r="Y420" s="24">
        <f t="shared" si="21"/>
        <v>154492.80000000002</v>
      </c>
      <c r="Z420" s="4"/>
      <c r="AA420" s="4" t="s">
        <v>1405</v>
      </c>
      <c r="AB420" s="4"/>
    </row>
    <row r="421" spans="1:28" ht="127.5">
      <c r="A421" s="3" t="s">
        <v>2507</v>
      </c>
      <c r="B421" s="3" t="s">
        <v>493</v>
      </c>
      <c r="C421" s="3" t="s">
        <v>494</v>
      </c>
      <c r="D421" s="3" t="s">
        <v>1458</v>
      </c>
      <c r="E421" s="3" t="s">
        <v>1459</v>
      </c>
      <c r="F421" s="3" t="s">
        <v>1950</v>
      </c>
      <c r="G421" s="3" t="s">
        <v>1460</v>
      </c>
      <c r="H421" s="3" t="s">
        <v>1951</v>
      </c>
      <c r="I421" s="3" t="s">
        <v>1461</v>
      </c>
      <c r="J421" s="3"/>
      <c r="K421" s="4" t="s">
        <v>506</v>
      </c>
      <c r="L421" s="4">
        <v>0</v>
      </c>
      <c r="M421" s="12" t="s">
        <v>2578</v>
      </c>
      <c r="N421" s="4" t="s">
        <v>498</v>
      </c>
      <c r="O421" s="4" t="s">
        <v>1562</v>
      </c>
      <c r="P421" s="4" t="s">
        <v>498</v>
      </c>
      <c r="Q421" s="4" t="s">
        <v>500</v>
      </c>
      <c r="R421" s="4" t="s">
        <v>518</v>
      </c>
      <c r="S421" s="4" t="s">
        <v>511</v>
      </c>
      <c r="T421" s="4">
        <v>796</v>
      </c>
      <c r="U421" s="4" t="s">
        <v>508</v>
      </c>
      <c r="V421" s="4">
        <v>31</v>
      </c>
      <c r="W421" s="24">
        <v>4600</v>
      </c>
      <c r="X421" s="24">
        <f t="shared" si="22"/>
        <v>142600</v>
      </c>
      <c r="Y421" s="24">
        <f t="shared" si="19"/>
        <v>159712.00000000003</v>
      </c>
      <c r="Z421" s="4"/>
      <c r="AA421" s="4" t="s">
        <v>1405</v>
      </c>
      <c r="AB421" s="4"/>
    </row>
    <row r="422" spans="1:28" ht="102">
      <c r="A422" s="3" t="s">
        <v>2508</v>
      </c>
      <c r="B422" s="3" t="s">
        <v>493</v>
      </c>
      <c r="C422" s="3" t="s">
        <v>494</v>
      </c>
      <c r="D422" s="3" t="s">
        <v>1462</v>
      </c>
      <c r="E422" s="3" t="s">
        <v>1463</v>
      </c>
      <c r="F422" s="3" t="s">
        <v>1463</v>
      </c>
      <c r="G422" s="3" t="s">
        <v>1464</v>
      </c>
      <c r="H422" s="3" t="s">
        <v>1762</v>
      </c>
      <c r="I422" s="3" t="s">
        <v>1465</v>
      </c>
      <c r="J422" s="3"/>
      <c r="K422" s="4" t="s">
        <v>506</v>
      </c>
      <c r="L422" s="4">
        <v>0</v>
      </c>
      <c r="M422" s="12" t="s">
        <v>2578</v>
      </c>
      <c r="N422" s="4" t="s">
        <v>498</v>
      </c>
      <c r="O422" s="4" t="s">
        <v>1562</v>
      </c>
      <c r="P422" s="4" t="s">
        <v>498</v>
      </c>
      <c r="Q422" s="4" t="s">
        <v>500</v>
      </c>
      <c r="R422" s="4" t="s">
        <v>518</v>
      </c>
      <c r="S422" s="4" t="s">
        <v>511</v>
      </c>
      <c r="T422" s="4">
        <v>796</v>
      </c>
      <c r="U422" s="4" t="s">
        <v>508</v>
      </c>
      <c r="V422" s="4">
        <v>300</v>
      </c>
      <c r="W422" s="24">
        <v>747</v>
      </c>
      <c r="X422" s="24">
        <f t="shared" si="22"/>
        <v>224100</v>
      </c>
      <c r="Y422" s="24">
        <f t="shared" si="19"/>
        <v>250992.00000000003</v>
      </c>
      <c r="Z422" s="4"/>
      <c r="AA422" s="4" t="s">
        <v>1405</v>
      </c>
      <c r="AB422" s="4"/>
    </row>
    <row r="423" spans="1:28" ht="109.5" customHeight="1">
      <c r="A423" s="3" t="s">
        <v>2509</v>
      </c>
      <c r="B423" s="3" t="s">
        <v>493</v>
      </c>
      <c r="C423" s="3" t="s">
        <v>494</v>
      </c>
      <c r="D423" s="3" t="s">
        <v>1462</v>
      </c>
      <c r="E423" s="3" t="s">
        <v>1463</v>
      </c>
      <c r="F423" s="3" t="s">
        <v>1463</v>
      </c>
      <c r="G423" s="3" t="s">
        <v>1464</v>
      </c>
      <c r="H423" s="3" t="s">
        <v>1762</v>
      </c>
      <c r="I423" s="3" t="s">
        <v>1466</v>
      </c>
      <c r="J423" s="3"/>
      <c r="K423" s="4" t="s">
        <v>506</v>
      </c>
      <c r="L423" s="4">
        <v>0</v>
      </c>
      <c r="M423" s="12" t="s">
        <v>2578</v>
      </c>
      <c r="N423" s="4" t="s">
        <v>498</v>
      </c>
      <c r="O423" s="4" t="s">
        <v>1562</v>
      </c>
      <c r="P423" s="4" t="s">
        <v>498</v>
      </c>
      <c r="Q423" s="4" t="s">
        <v>500</v>
      </c>
      <c r="R423" s="4" t="s">
        <v>518</v>
      </c>
      <c r="S423" s="4" t="s">
        <v>511</v>
      </c>
      <c r="T423" s="4">
        <v>796</v>
      </c>
      <c r="U423" s="4" t="s">
        <v>508</v>
      </c>
      <c r="V423" s="4">
        <v>400</v>
      </c>
      <c r="W423" s="24">
        <v>1875</v>
      </c>
      <c r="X423" s="24">
        <f t="shared" si="22"/>
        <v>750000</v>
      </c>
      <c r="Y423" s="24">
        <f t="shared" si="19"/>
        <v>840000.0000000001</v>
      </c>
      <c r="Z423" s="4"/>
      <c r="AA423" s="4" t="s">
        <v>1405</v>
      </c>
      <c r="AB423" s="4"/>
    </row>
    <row r="424" spans="1:28" ht="105.75" customHeight="1">
      <c r="A424" s="3" t="s">
        <v>2510</v>
      </c>
      <c r="B424" s="3" t="s">
        <v>493</v>
      </c>
      <c r="C424" s="3" t="s">
        <v>494</v>
      </c>
      <c r="D424" s="3" t="s">
        <v>671</v>
      </c>
      <c r="E424" s="3" t="s">
        <v>689</v>
      </c>
      <c r="F424" s="3" t="s">
        <v>672</v>
      </c>
      <c r="G424" s="3" t="s">
        <v>674</v>
      </c>
      <c r="H424" s="3" t="s">
        <v>673</v>
      </c>
      <c r="I424" s="3"/>
      <c r="J424" s="3"/>
      <c r="K424" s="4" t="s">
        <v>506</v>
      </c>
      <c r="L424" s="4">
        <v>0</v>
      </c>
      <c r="M424" s="12" t="s">
        <v>2578</v>
      </c>
      <c r="N424" s="4" t="s">
        <v>498</v>
      </c>
      <c r="O424" s="4" t="s">
        <v>1716</v>
      </c>
      <c r="P424" s="4" t="s">
        <v>498</v>
      </c>
      <c r="Q424" s="4" t="s">
        <v>500</v>
      </c>
      <c r="R424" s="4" t="s">
        <v>518</v>
      </c>
      <c r="S424" s="4" t="s">
        <v>511</v>
      </c>
      <c r="T424" s="4">
        <v>112</v>
      </c>
      <c r="U424" s="4" t="s">
        <v>527</v>
      </c>
      <c r="V424" s="4">
        <v>100</v>
      </c>
      <c r="W424" s="24">
        <v>974.9999999999998</v>
      </c>
      <c r="X424" s="24">
        <f t="shared" si="22"/>
        <v>97499.99999999997</v>
      </c>
      <c r="Y424" s="24">
        <f t="shared" si="19"/>
        <v>109199.99999999997</v>
      </c>
      <c r="Z424" s="4"/>
      <c r="AA424" s="4" t="s">
        <v>1405</v>
      </c>
      <c r="AB424" s="4"/>
    </row>
    <row r="425" spans="1:28" ht="86.25" customHeight="1">
      <c r="A425" s="3" t="s">
        <v>2511</v>
      </c>
      <c r="B425" s="3" t="s">
        <v>493</v>
      </c>
      <c r="C425" s="3" t="s">
        <v>494</v>
      </c>
      <c r="D425" s="3" t="s">
        <v>675</v>
      </c>
      <c r="E425" s="3" t="s">
        <v>689</v>
      </c>
      <c r="F425" s="3" t="s">
        <v>672</v>
      </c>
      <c r="G425" s="3" t="s">
        <v>677</v>
      </c>
      <c r="H425" s="3" t="s">
        <v>676</v>
      </c>
      <c r="I425" s="3"/>
      <c r="J425" s="3"/>
      <c r="K425" s="4" t="s">
        <v>506</v>
      </c>
      <c r="L425" s="4">
        <v>0</v>
      </c>
      <c r="M425" s="12" t="s">
        <v>2578</v>
      </c>
      <c r="N425" s="4" t="s">
        <v>498</v>
      </c>
      <c r="O425" s="4" t="s">
        <v>1716</v>
      </c>
      <c r="P425" s="4" t="s">
        <v>498</v>
      </c>
      <c r="Q425" s="4" t="s">
        <v>500</v>
      </c>
      <c r="R425" s="4" t="s">
        <v>518</v>
      </c>
      <c r="S425" s="4" t="s">
        <v>511</v>
      </c>
      <c r="T425" s="4">
        <v>112</v>
      </c>
      <c r="U425" s="4" t="s">
        <v>527</v>
      </c>
      <c r="V425" s="4">
        <v>150</v>
      </c>
      <c r="W425" s="24">
        <v>974.9999999999999</v>
      </c>
      <c r="X425" s="24">
        <f t="shared" si="22"/>
        <v>146249.99999999997</v>
      </c>
      <c r="Y425" s="24">
        <f t="shared" si="19"/>
        <v>163799.99999999997</v>
      </c>
      <c r="Z425" s="4"/>
      <c r="AA425" s="4" t="s">
        <v>1405</v>
      </c>
      <c r="AB425" s="4"/>
    </row>
    <row r="426" spans="1:28" ht="191.25">
      <c r="A426" s="3" t="s">
        <v>2512</v>
      </c>
      <c r="B426" s="3" t="s">
        <v>493</v>
      </c>
      <c r="C426" s="3" t="s">
        <v>494</v>
      </c>
      <c r="D426" s="3" t="s">
        <v>678</v>
      </c>
      <c r="E426" s="3" t="s">
        <v>689</v>
      </c>
      <c r="F426" s="3" t="s">
        <v>672</v>
      </c>
      <c r="G426" s="3" t="s">
        <v>680</v>
      </c>
      <c r="H426" s="3" t="s">
        <v>679</v>
      </c>
      <c r="I426" s="3" t="s">
        <v>681</v>
      </c>
      <c r="J426" s="3"/>
      <c r="K426" s="4" t="s">
        <v>506</v>
      </c>
      <c r="L426" s="4">
        <v>0</v>
      </c>
      <c r="M426" s="12" t="s">
        <v>2578</v>
      </c>
      <c r="N426" s="4" t="s">
        <v>498</v>
      </c>
      <c r="O426" s="4" t="s">
        <v>1716</v>
      </c>
      <c r="P426" s="4" t="s">
        <v>498</v>
      </c>
      <c r="Q426" s="4" t="s">
        <v>500</v>
      </c>
      <c r="R426" s="4" t="s">
        <v>518</v>
      </c>
      <c r="S426" s="4" t="s">
        <v>511</v>
      </c>
      <c r="T426" s="4">
        <v>112</v>
      </c>
      <c r="U426" s="4" t="s">
        <v>527</v>
      </c>
      <c r="V426" s="4">
        <v>1500</v>
      </c>
      <c r="W426" s="24">
        <v>300</v>
      </c>
      <c r="X426" s="24">
        <f t="shared" si="22"/>
        <v>450000</v>
      </c>
      <c r="Y426" s="24">
        <f t="shared" si="19"/>
        <v>504000.00000000006</v>
      </c>
      <c r="Z426" s="4"/>
      <c r="AA426" s="4" t="s">
        <v>1405</v>
      </c>
      <c r="AB426" s="4"/>
    </row>
    <row r="427" spans="1:28" ht="216.75">
      <c r="A427" s="3" t="s">
        <v>2513</v>
      </c>
      <c r="B427" s="3" t="s">
        <v>493</v>
      </c>
      <c r="C427" s="3" t="s">
        <v>494</v>
      </c>
      <c r="D427" s="3" t="s">
        <v>682</v>
      </c>
      <c r="E427" s="3" t="s">
        <v>687</v>
      </c>
      <c r="F427" s="3" t="s">
        <v>683</v>
      </c>
      <c r="G427" s="3" t="s">
        <v>685</v>
      </c>
      <c r="H427" s="3" t="s">
        <v>684</v>
      </c>
      <c r="I427" s="3" t="s">
        <v>686</v>
      </c>
      <c r="J427" s="3"/>
      <c r="K427" s="4" t="s">
        <v>506</v>
      </c>
      <c r="L427" s="4">
        <v>0</v>
      </c>
      <c r="M427" s="12" t="s">
        <v>2578</v>
      </c>
      <c r="N427" s="4" t="s">
        <v>498</v>
      </c>
      <c r="O427" s="4" t="s">
        <v>1716</v>
      </c>
      <c r="P427" s="4" t="s">
        <v>498</v>
      </c>
      <c r="Q427" s="4" t="s">
        <v>500</v>
      </c>
      <c r="R427" s="4" t="s">
        <v>518</v>
      </c>
      <c r="S427" s="4" t="s">
        <v>511</v>
      </c>
      <c r="T427" s="4">
        <v>112</v>
      </c>
      <c r="U427" s="4" t="s">
        <v>527</v>
      </c>
      <c r="V427" s="4">
        <v>1000</v>
      </c>
      <c r="W427" s="24">
        <v>399.99999999999994</v>
      </c>
      <c r="X427" s="24">
        <f t="shared" si="22"/>
        <v>399999.99999999994</v>
      </c>
      <c r="Y427" s="24">
        <f t="shared" si="19"/>
        <v>448000</v>
      </c>
      <c r="Z427" s="4"/>
      <c r="AA427" s="4" t="s">
        <v>1405</v>
      </c>
      <c r="AB427" s="4"/>
    </row>
    <row r="428" spans="1:28" ht="102">
      <c r="A428" s="3" t="s">
        <v>2514</v>
      </c>
      <c r="B428" s="3" t="s">
        <v>493</v>
      </c>
      <c r="C428" s="3" t="s">
        <v>494</v>
      </c>
      <c r="D428" s="3" t="s">
        <v>688</v>
      </c>
      <c r="E428" s="3" t="s">
        <v>689</v>
      </c>
      <c r="F428" s="3" t="s">
        <v>672</v>
      </c>
      <c r="G428" s="3" t="s">
        <v>691</v>
      </c>
      <c r="H428" s="3" t="s">
        <v>690</v>
      </c>
      <c r="I428" s="3"/>
      <c r="J428" s="3"/>
      <c r="K428" s="4" t="s">
        <v>506</v>
      </c>
      <c r="L428" s="4">
        <v>0</v>
      </c>
      <c r="M428" s="12" t="s">
        <v>2578</v>
      </c>
      <c r="N428" s="4" t="s">
        <v>498</v>
      </c>
      <c r="O428" s="4" t="s">
        <v>1716</v>
      </c>
      <c r="P428" s="4" t="s">
        <v>498</v>
      </c>
      <c r="Q428" s="4" t="s">
        <v>500</v>
      </c>
      <c r="R428" s="4" t="s">
        <v>518</v>
      </c>
      <c r="S428" s="4" t="s">
        <v>511</v>
      </c>
      <c r="T428" s="4">
        <v>112</v>
      </c>
      <c r="U428" s="4" t="s">
        <v>527</v>
      </c>
      <c r="V428" s="4">
        <v>600</v>
      </c>
      <c r="W428" s="24">
        <v>749.9999999999999</v>
      </c>
      <c r="X428" s="24">
        <f t="shared" si="22"/>
        <v>449999.99999999994</v>
      </c>
      <c r="Y428" s="24">
        <f t="shared" si="19"/>
        <v>504000</v>
      </c>
      <c r="Z428" s="4"/>
      <c r="AA428" s="4" t="s">
        <v>1405</v>
      </c>
      <c r="AB428" s="4"/>
    </row>
    <row r="429" spans="1:28" ht="102">
      <c r="A429" s="3" t="s">
        <v>2515</v>
      </c>
      <c r="B429" s="3" t="s">
        <v>493</v>
      </c>
      <c r="C429" s="3" t="s">
        <v>494</v>
      </c>
      <c r="D429" s="3" t="s">
        <v>692</v>
      </c>
      <c r="E429" s="3" t="s">
        <v>689</v>
      </c>
      <c r="F429" s="3" t="s">
        <v>672</v>
      </c>
      <c r="G429" s="3" t="s">
        <v>694</v>
      </c>
      <c r="H429" s="3" t="s">
        <v>693</v>
      </c>
      <c r="I429" s="3" t="s">
        <v>695</v>
      </c>
      <c r="J429" s="3"/>
      <c r="K429" s="4" t="s">
        <v>506</v>
      </c>
      <c r="L429" s="4">
        <v>0</v>
      </c>
      <c r="M429" s="12" t="s">
        <v>2578</v>
      </c>
      <c r="N429" s="4" t="s">
        <v>498</v>
      </c>
      <c r="O429" s="4" t="s">
        <v>1716</v>
      </c>
      <c r="P429" s="4" t="s">
        <v>498</v>
      </c>
      <c r="Q429" s="4" t="s">
        <v>500</v>
      </c>
      <c r="R429" s="4" t="s">
        <v>518</v>
      </c>
      <c r="S429" s="4" t="s">
        <v>511</v>
      </c>
      <c r="T429" s="4">
        <v>112</v>
      </c>
      <c r="U429" s="4" t="s">
        <v>527</v>
      </c>
      <c r="V429" s="4">
        <v>500</v>
      </c>
      <c r="W429" s="24">
        <v>340</v>
      </c>
      <c r="X429" s="24">
        <f t="shared" si="22"/>
        <v>170000</v>
      </c>
      <c r="Y429" s="24">
        <f t="shared" si="19"/>
        <v>190400.00000000003</v>
      </c>
      <c r="Z429" s="4"/>
      <c r="AA429" s="4" t="s">
        <v>1405</v>
      </c>
      <c r="AB429" s="4"/>
    </row>
    <row r="430" spans="1:28" ht="280.5">
      <c r="A430" s="3" t="s">
        <v>2516</v>
      </c>
      <c r="B430" s="3" t="s">
        <v>493</v>
      </c>
      <c r="C430" s="3" t="s">
        <v>494</v>
      </c>
      <c r="D430" s="3" t="s">
        <v>696</v>
      </c>
      <c r="E430" s="3" t="s">
        <v>689</v>
      </c>
      <c r="F430" s="3" t="s">
        <v>672</v>
      </c>
      <c r="G430" s="3" t="s">
        <v>698</v>
      </c>
      <c r="H430" s="3" t="s">
        <v>697</v>
      </c>
      <c r="I430" s="3"/>
      <c r="J430" s="3"/>
      <c r="K430" s="4" t="s">
        <v>506</v>
      </c>
      <c r="L430" s="4">
        <v>0</v>
      </c>
      <c r="M430" s="12" t="s">
        <v>2578</v>
      </c>
      <c r="N430" s="4" t="s">
        <v>498</v>
      </c>
      <c r="O430" s="4" t="s">
        <v>1716</v>
      </c>
      <c r="P430" s="4" t="s">
        <v>498</v>
      </c>
      <c r="Q430" s="4" t="s">
        <v>500</v>
      </c>
      <c r="R430" s="4" t="s">
        <v>518</v>
      </c>
      <c r="S430" s="4" t="s">
        <v>511</v>
      </c>
      <c r="T430" s="4">
        <v>112</v>
      </c>
      <c r="U430" s="4" t="s">
        <v>527</v>
      </c>
      <c r="V430" s="4">
        <v>1500</v>
      </c>
      <c r="W430" s="24">
        <v>300</v>
      </c>
      <c r="X430" s="24">
        <f t="shared" si="22"/>
        <v>450000</v>
      </c>
      <c r="Y430" s="24">
        <f t="shared" si="19"/>
        <v>504000.00000000006</v>
      </c>
      <c r="Z430" s="4"/>
      <c r="AA430" s="4" t="s">
        <v>1405</v>
      </c>
      <c r="AB430" s="4"/>
    </row>
    <row r="431" spans="1:28" ht="81" customHeight="1">
      <c r="A431" s="3" t="s">
        <v>2517</v>
      </c>
      <c r="B431" s="3" t="s">
        <v>493</v>
      </c>
      <c r="C431" s="3" t="s">
        <v>494</v>
      </c>
      <c r="D431" s="3" t="s">
        <v>706</v>
      </c>
      <c r="E431" s="3" t="s">
        <v>705</v>
      </c>
      <c r="F431" s="3" t="s">
        <v>704</v>
      </c>
      <c r="G431" s="3" t="s">
        <v>708</v>
      </c>
      <c r="H431" s="3" t="s">
        <v>707</v>
      </c>
      <c r="I431" s="3"/>
      <c r="J431" s="3"/>
      <c r="K431" s="4" t="s">
        <v>506</v>
      </c>
      <c r="L431" s="4">
        <v>0</v>
      </c>
      <c r="M431" s="12" t="s">
        <v>2578</v>
      </c>
      <c r="N431" s="4" t="s">
        <v>498</v>
      </c>
      <c r="O431" s="4" t="s">
        <v>1716</v>
      </c>
      <c r="P431" s="4" t="s">
        <v>498</v>
      </c>
      <c r="Q431" s="4" t="s">
        <v>500</v>
      </c>
      <c r="R431" s="4" t="s">
        <v>518</v>
      </c>
      <c r="S431" s="4" t="s">
        <v>511</v>
      </c>
      <c r="T431" s="4">
        <v>112</v>
      </c>
      <c r="U431" s="4" t="s">
        <v>527</v>
      </c>
      <c r="V431" s="4">
        <v>100</v>
      </c>
      <c r="W431" s="24">
        <v>449.99999999999994</v>
      </c>
      <c r="X431" s="24">
        <f aca="true" t="shared" si="23" ref="X431:X475">V431*W431</f>
        <v>44999.99999999999</v>
      </c>
      <c r="Y431" s="24">
        <f aca="true" t="shared" si="24" ref="Y431:Y448">X431*1.12</f>
        <v>50400</v>
      </c>
      <c r="Z431" s="4"/>
      <c r="AA431" s="4" t="s">
        <v>1405</v>
      </c>
      <c r="AB431" s="4"/>
    </row>
    <row r="432" spans="1:28" ht="114.75">
      <c r="A432" s="3" t="s">
        <v>2518</v>
      </c>
      <c r="B432" s="3" t="s">
        <v>493</v>
      </c>
      <c r="C432" s="3" t="s">
        <v>494</v>
      </c>
      <c r="D432" s="3" t="s">
        <v>671</v>
      </c>
      <c r="E432" s="3" t="s">
        <v>689</v>
      </c>
      <c r="F432" s="3" t="s">
        <v>672</v>
      </c>
      <c r="G432" s="3" t="s">
        <v>674</v>
      </c>
      <c r="H432" s="3" t="s">
        <v>673</v>
      </c>
      <c r="I432" s="3"/>
      <c r="J432" s="3"/>
      <c r="K432" s="4" t="s">
        <v>506</v>
      </c>
      <c r="L432" s="4">
        <v>0</v>
      </c>
      <c r="M432" s="12" t="s">
        <v>2578</v>
      </c>
      <c r="N432" s="4" t="s">
        <v>498</v>
      </c>
      <c r="O432" s="4" t="s">
        <v>1716</v>
      </c>
      <c r="P432" s="4" t="s">
        <v>498</v>
      </c>
      <c r="Q432" s="4" t="s">
        <v>500</v>
      </c>
      <c r="R432" s="4" t="s">
        <v>518</v>
      </c>
      <c r="S432" s="4" t="s">
        <v>511</v>
      </c>
      <c r="T432" s="4">
        <v>112</v>
      </c>
      <c r="U432" s="4" t="s">
        <v>527</v>
      </c>
      <c r="V432" s="4">
        <v>100</v>
      </c>
      <c r="W432" s="24">
        <v>1000</v>
      </c>
      <c r="X432" s="24">
        <f t="shared" si="23"/>
        <v>100000</v>
      </c>
      <c r="Y432" s="24">
        <f t="shared" si="24"/>
        <v>112000.00000000001</v>
      </c>
      <c r="Z432" s="4"/>
      <c r="AA432" s="4" t="s">
        <v>1405</v>
      </c>
      <c r="AB432" s="4"/>
    </row>
    <row r="433" spans="1:28" ht="229.5">
      <c r="A433" s="3" t="s">
        <v>2519</v>
      </c>
      <c r="B433" s="3" t="s">
        <v>493</v>
      </c>
      <c r="C433" s="3" t="s">
        <v>494</v>
      </c>
      <c r="D433" s="3" t="s">
        <v>699</v>
      </c>
      <c r="E433" s="3" t="s">
        <v>700</v>
      </c>
      <c r="F433" s="3" t="s">
        <v>700</v>
      </c>
      <c r="G433" s="3" t="s">
        <v>702</v>
      </c>
      <c r="H433" s="3" t="s">
        <v>701</v>
      </c>
      <c r="I433" s="3" t="s">
        <v>703</v>
      </c>
      <c r="J433" s="3"/>
      <c r="K433" s="4" t="s">
        <v>506</v>
      </c>
      <c r="L433" s="4">
        <v>0</v>
      </c>
      <c r="M433" s="12" t="s">
        <v>2578</v>
      </c>
      <c r="N433" s="4" t="s">
        <v>498</v>
      </c>
      <c r="O433" s="4" t="s">
        <v>1716</v>
      </c>
      <c r="P433" s="4" t="s">
        <v>498</v>
      </c>
      <c r="Q433" s="4" t="s">
        <v>500</v>
      </c>
      <c r="R433" s="4" t="s">
        <v>518</v>
      </c>
      <c r="S433" s="4" t="s">
        <v>511</v>
      </c>
      <c r="T433" s="4">
        <v>166</v>
      </c>
      <c r="U433" s="4" t="s">
        <v>517</v>
      </c>
      <c r="V433" s="4">
        <v>100</v>
      </c>
      <c r="W433" s="24">
        <v>269.99999999999994</v>
      </c>
      <c r="X433" s="24">
        <f t="shared" si="23"/>
        <v>26999.999999999993</v>
      </c>
      <c r="Y433" s="24">
        <f t="shared" si="24"/>
        <v>30239.999999999996</v>
      </c>
      <c r="Z433" s="4"/>
      <c r="AA433" s="4" t="s">
        <v>1405</v>
      </c>
      <c r="AB433" s="4"/>
    </row>
    <row r="434" spans="1:28" ht="127.5">
      <c r="A434" s="3" t="s">
        <v>2520</v>
      </c>
      <c r="B434" s="3" t="s">
        <v>493</v>
      </c>
      <c r="C434" s="3" t="s">
        <v>494</v>
      </c>
      <c r="D434" s="3" t="s">
        <v>712</v>
      </c>
      <c r="E434" s="3" t="s">
        <v>714</v>
      </c>
      <c r="F434" s="3" t="s">
        <v>713</v>
      </c>
      <c r="G434" s="3" t="s">
        <v>716</v>
      </c>
      <c r="H434" s="3" t="s">
        <v>715</v>
      </c>
      <c r="I434" s="3"/>
      <c r="J434" s="3"/>
      <c r="K434" s="4" t="s">
        <v>506</v>
      </c>
      <c r="L434" s="4">
        <v>0</v>
      </c>
      <c r="M434" s="12" t="s">
        <v>2578</v>
      </c>
      <c r="N434" s="4" t="s">
        <v>498</v>
      </c>
      <c r="O434" s="4" t="s">
        <v>1716</v>
      </c>
      <c r="P434" s="4" t="s">
        <v>498</v>
      </c>
      <c r="Q434" s="4" t="s">
        <v>500</v>
      </c>
      <c r="R434" s="4" t="s">
        <v>518</v>
      </c>
      <c r="S434" s="4" t="s">
        <v>511</v>
      </c>
      <c r="T434" s="4">
        <v>112</v>
      </c>
      <c r="U434" s="4" t="s">
        <v>527</v>
      </c>
      <c r="V434" s="4">
        <v>1000</v>
      </c>
      <c r="W434" s="24">
        <v>190</v>
      </c>
      <c r="X434" s="24">
        <f t="shared" si="23"/>
        <v>190000</v>
      </c>
      <c r="Y434" s="24">
        <f t="shared" si="24"/>
        <v>212800.00000000003</v>
      </c>
      <c r="Z434" s="4"/>
      <c r="AA434" s="4" t="s">
        <v>1405</v>
      </c>
      <c r="AB434" s="4"/>
    </row>
    <row r="435" spans="1:30" s="75" customFormat="1" ht="102">
      <c r="A435" s="3" t="s">
        <v>2521</v>
      </c>
      <c r="B435" s="3" t="s">
        <v>493</v>
      </c>
      <c r="C435" s="3" t="s">
        <v>494</v>
      </c>
      <c r="D435" s="3" t="s">
        <v>737</v>
      </c>
      <c r="E435" s="3" t="s">
        <v>738</v>
      </c>
      <c r="F435" s="3" t="s">
        <v>1952</v>
      </c>
      <c r="G435" s="3" t="s">
        <v>739</v>
      </c>
      <c r="H435" s="3" t="s">
        <v>1953</v>
      </c>
      <c r="I435" s="3"/>
      <c r="J435" s="3"/>
      <c r="K435" s="4" t="s">
        <v>506</v>
      </c>
      <c r="L435" s="4">
        <v>0</v>
      </c>
      <c r="M435" s="12" t="s">
        <v>2578</v>
      </c>
      <c r="N435" s="4" t="s">
        <v>498</v>
      </c>
      <c r="O435" s="4" t="s">
        <v>1716</v>
      </c>
      <c r="P435" s="4" t="s">
        <v>498</v>
      </c>
      <c r="Q435" s="4" t="s">
        <v>500</v>
      </c>
      <c r="R435" s="4" t="s">
        <v>518</v>
      </c>
      <c r="S435" s="4" t="s">
        <v>511</v>
      </c>
      <c r="T435" s="4">
        <v>112</v>
      </c>
      <c r="U435" s="4" t="s">
        <v>527</v>
      </c>
      <c r="V435" s="4">
        <v>50</v>
      </c>
      <c r="W435" s="24">
        <v>535</v>
      </c>
      <c r="X435" s="24">
        <f t="shared" si="23"/>
        <v>26750</v>
      </c>
      <c r="Y435" s="24">
        <f t="shared" si="24"/>
        <v>29960.000000000004</v>
      </c>
      <c r="Z435" s="4"/>
      <c r="AA435" s="4" t="s">
        <v>1405</v>
      </c>
      <c r="AB435" s="4"/>
      <c r="AC435" s="111"/>
      <c r="AD435" s="128"/>
    </row>
    <row r="436" spans="1:30" s="75" customFormat="1" ht="293.25">
      <c r="A436" s="3" t="s">
        <v>2522</v>
      </c>
      <c r="B436" s="3" t="s">
        <v>493</v>
      </c>
      <c r="C436" s="3" t="s">
        <v>494</v>
      </c>
      <c r="D436" s="3" t="s">
        <v>823</v>
      </c>
      <c r="E436" s="3" t="s">
        <v>729</v>
      </c>
      <c r="F436" s="3" t="s">
        <v>729</v>
      </c>
      <c r="G436" s="3" t="s">
        <v>824</v>
      </c>
      <c r="H436" s="3" t="s">
        <v>1954</v>
      </c>
      <c r="I436" s="3"/>
      <c r="J436" s="3"/>
      <c r="K436" s="4" t="s">
        <v>506</v>
      </c>
      <c r="L436" s="4">
        <v>0</v>
      </c>
      <c r="M436" s="12" t="s">
        <v>2578</v>
      </c>
      <c r="N436" s="4" t="s">
        <v>498</v>
      </c>
      <c r="O436" s="4" t="s">
        <v>1505</v>
      </c>
      <c r="P436" s="4" t="s">
        <v>498</v>
      </c>
      <c r="Q436" s="4" t="s">
        <v>500</v>
      </c>
      <c r="R436" s="4" t="s">
        <v>518</v>
      </c>
      <c r="S436" s="4" t="s">
        <v>511</v>
      </c>
      <c r="T436" s="4">
        <v>796</v>
      </c>
      <c r="U436" s="4" t="s">
        <v>508</v>
      </c>
      <c r="V436" s="4">
        <v>10</v>
      </c>
      <c r="W436" s="24">
        <v>62000</v>
      </c>
      <c r="X436" s="24">
        <f t="shared" si="23"/>
        <v>620000</v>
      </c>
      <c r="Y436" s="24">
        <f t="shared" si="24"/>
        <v>694400.0000000001</v>
      </c>
      <c r="Z436" s="4"/>
      <c r="AA436" s="4" t="s">
        <v>1405</v>
      </c>
      <c r="AB436" s="4"/>
      <c r="AC436" s="111"/>
      <c r="AD436" s="128"/>
    </row>
    <row r="437" spans="1:30" s="75" customFormat="1" ht="255">
      <c r="A437" s="3" t="s">
        <v>2523</v>
      </c>
      <c r="B437" s="3" t="s">
        <v>493</v>
      </c>
      <c r="C437" s="3" t="s">
        <v>494</v>
      </c>
      <c r="D437" s="3" t="s">
        <v>723</v>
      </c>
      <c r="E437" s="3" t="s">
        <v>722</v>
      </c>
      <c r="F437" s="3" t="s">
        <v>724</v>
      </c>
      <c r="G437" s="3" t="s">
        <v>726</v>
      </c>
      <c r="H437" s="3" t="s">
        <v>725</v>
      </c>
      <c r="I437" s="3" t="s">
        <v>727</v>
      </c>
      <c r="J437" s="3"/>
      <c r="K437" s="4" t="s">
        <v>506</v>
      </c>
      <c r="L437" s="4">
        <v>0</v>
      </c>
      <c r="M437" s="12" t="s">
        <v>2578</v>
      </c>
      <c r="N437" s="4" t="s">
        <v>498</v>
      </c>
      <c r="O437" s="4" t="s">
        <v>1505</v>
      </c>
      <c r="P437" s="4" t="s">
        <v>498</v>
      </c>
      <c r="Q437" s="4" t="s">
        <v>500</v>
      </c>
      <c r="R437" s="4" t="s">
        <v>518</v>
      </c>
      <c r="S437" s="4" t="s">
        <v>511</v>
      </c>
      <c r="T437" s="4">
        <v>796</v>
      </c>
      <c r="U437" s="4" t="s">
        <v>508</v>
      </c>
      <c r="V437" s="4">
        <v>4</v>
      </c>
      <c r="W437" s="24">
        <v>6000</v>
      </c>
      <c r="X437" s="24">
        <f t="shared" si="23"/>
        <v>24000</v>
      </c>
      <c r="Y437" s="24">
        <f t="shared" si="24"/>
        <v>26880.000000000004</v>
      </c>
      <c r="Z437" s="4"/>
      <c r="AA437" s="4" t="s">
        <v>1405</v>
      </c>
      <c r="AB437" s="4"/>
      <c r="AC437" s="111"/>
      <c r="AD437" s="128"/>
    </row>
    <row r="438" spans="1:30" s="75" customFormat="1" ht="191.25">
      <c r="A438" s="3" t="s">
        <v>2524</v>
      </c>
      <c r="B438" s="3" t="s">
        <v>493</v>
      </c>
      <c r="C438" s="3" t="s">
        <v>494</v>
      </c>
      <c r="D438" s="3" t="s">
        <v>728</v>
      </c>
      <c r="E438" s="3" t="s">
        <v>729</v>
      </c>
      <c r="F438" s="3" t="s">
        <v>722</v>
      </c>
      <c r="G438" s="3" t="s">
        <v>731</v>
      </c>
      <c r="H438" s="3" t="s">
        <v>730</v>
      </c>
      <c r="I438" s="3"/>
      <c r="J438" s="3"/>
      <c r="K438" s="4" t="s">
        <v>506</v>
      </c>
      <c r="L438" s="4">
        <v>0</v>
      </c>
      <c r="M438" s="12" t="s">
        <v>2578</v>
      </c>
      <c r="N438" s="4" t="s">
        <v>498</v>
      </c>
      <c r="O438" s="4" t="s">
        <v>1505</v>
      </c>
      <c r="P438" s="4" t="s">
        <v>498</v>
      </c>
      <c r="Q438" s="4" t="s">
        <v>500</v>
      </c>
      <c r="R438" s="4" t="s">
        <v>518</v>
      </c>
      <c r="S438" s="4" t="s">
        <v>511</v>
      </c>
      <c r="T438" s="4">
        <v>796</v>
      </c>
      <c r="U438" s="4" t="s">
        <v>508</v>
      </c>
      <c r="V438" s="4">
        <v>12</v>
      </c>
      <c r="W438" s="24">
        <v>26199.999999999996</v>
      </c>
      <c r="X438" s="24">
        <f t="shared" si="23"/>
        <v>314399.99999999994</v>
      </c>
      <c r="Y438" s="24">
        <f t="shared" si="24"/>
        <v>352127.99999999994</v>
      </c>
      <c r="Z438" s="4"/>
      <c r="AA438" s="4" t="s">
        <v>1405</v>
      </c>
      <c r="AB438" s="4"/>
      <c r="AC438" s="111"/>
      <c r="AD438" s="128"/>
    </row>
    <row r="439" spans="1:30" s="75" customFormat="1" ht="255">
      <c r="A439" s="3" t="s">
        <v>2525</v>
      </c>
      <c r="B439" s="3" t="s">
        <v>493</v>
      </c>
      <c r="C439" s="3" t="s">
        <v>494</v>
      </c>
      <c r="D439" s="3" t="s">
        <v>732</v>
      </c>
      <c r="E439" s="3" t="s">
        <v>722</v>
      </c>
      <c r="F439" s="3" t="s">
        <v>722</v>
      </c>
      <c r="G439" s="3" t="s">
        <v>253</v>
      </c>
      <c r="H439" s="3" t="s">
        <v>252</v>
      </c>
      <c r="I439" s="3"/>
      <c r="J439" s="3"/>
      <c r="K439" s="4" t="s">
        <v>506</v>
      </c>
      <c r="L439" s="4">
        <v>0</v>
      </c>
      <c r="M439" s="12" t="s">
        <v>2578</v>
      </c>
      <c r="N439" s="4" t="s">
        <v>498</v>
      </c>
      <c r="O439" s="4" t="s">
        <v>1505</v>
      </c>
      <c r="P439" s="4" t="s">
        <v>498</v>
      </c>
      <c r="Q439" s="4" t="s">
        <v>500</v>
      </c>
      <c r="R439" s="4" t="s">
        <v>518</v>
      </c>
      <c r="S439" s="4" t="s">
        <v>511</v>
      </c>
      <c r="T439" s="4">
        <v>796</v>
      </c>
      <c r="U439" s="4" t="s">
        <v>508</v>
      </c>
      <c r="V439" s="4">
        <v>16</v>
      </c>
      <c r="W439" s="24">
        <v>13999.999999999998</v>
      </c>
      <c r="X439" s="24">
        <f t="shared" si="23"/>
        <v>223999.99999999997</v>
      </c>
      <c r="Y439" s="24">
        <f t="shared" si="24"/>
        <v>250880</v>
      </c>
      <c r="Z439" s="4"/>
      <c r="AA439" s="4" t="s">
        <v>1405</v>
      </c>
      <c r="AB439" s="4"/>
      <c r="AC439" s="111"/>
      <c r="AD439" s="128"/>
    </row>
    <row r="440" spans="1:30" s="75" customFormat="1" ht="280.5">
      <c r="A440" s="3" t="s">
        <v>2526</v>
      </c>
      <c r="B440" s="3" t="s">
        <v>493</v>
      </c>
      <c r="C440" s="3" t="s">
        <v>494</v>
      </c>
      <c r="D440" s="3" t="s">
        <v>254</v>
      </c>
      <c r="E440" s="3" t="s">
        <v>729</v>
      </c>
      <c r="F440" s="3" t="s">
        <v>255</v>
      </c>
      <c r="G440" s="3" t="s">
        <v>29</v>
      </c>
      <c r="H440" s="3" t="s">
        <v>256</v>
      </c>
      <c r="I440" s="3"/>
      <c r="J440" s="3"/>
      <c r="K440" s="4" t="s">
        <v>506</v>
      </c>
      <c r="L440" s="4">
        <v>0</v>
      </c>
      <c r="M440" s="12" t="s">
        <v>2578</v>
      </c>
      <c r="N440" s="4" t="s">
        <v>498</v>
      </c>
      <c r="O440" s="4" t="s">
        <v>1505</v>
      </c>
      <c r="P440" s="4" t="s">
        <v>498</v>
      </c>
      <c r="Q440" s="4" t="s">
        <v>500</v>
      </c>
      <c r="R440" s="4" t="s">
        <v>518</v>
      </c>
      <c r="S440" s="4" t="s">
        <v>511</v>
      </c>
      <c r="T440" s="4">
        <v>796</v>
      </c>
      <c r="U440" s="4" t="s">
        <v>508</v>
      </c>
      <c r="V440" s="4">
        <v>6</v>
      </c>
      <c r="W440" s="24">
        <v>45000</v>
      </c>
      <c r="X440" s="24">
        <f t="shared" si="23"/>
        <v>270000</v>
      </c>
      <c r="Y440" s="24">
        <f t="shared" si="24"/>
        <v>302400</v>
      </c>
      <c r="Z440" s="4"/>
      <c r="AA440" s="4" t="s">
        <v>1405</v>
      </c>
      <c r="AB440" s="4"/>
      <c r="AC440" s="111"/>
      <c r="AD440" s="128"/>
    </row>
    <row r="441" spans="1:30" s="75" customFormat="1" ht="306">
      <c r="A441" s="3" t="s">
        <v>2527</v>
      </c>
      <c r="B441" s="3" t="s">
        <v>493</v>
      </c>
      <c r="C441" s="3" t="s">
        <v>494</v>
      </c>
      <c r="D441" s="3" t="s">
        <v>257</v>
      </c>
      <c r="E441" s="3" t="s">
        <v>729</v>
      </c>
      <c r="F441" s="3" t="s">
        <v>255</v>
      </c>
      <c r="G441" s="3" t="s">
        <v>259</v>
      </c>
      <c r="H441" s="3" t="s">
        <v>258</v>
      </c>
      <c r="I441" s="3"/>
      <c r="J441" s="3"/>
      <c r="K441" s="4" t="s">
        <v>506</v>
      </c>
      <c r="L441" s="4">
        <v>0</v>
      </c>
      <c r="M441" s="12" t="s">
        <v>2578</v>
      </c>
      <c r="N441" s="4" t="s">
        <v>498</v>
      </c>
      <c r="O441" s="4" t="s">
        <v>1505</v>
      </c>
      <c r="P441" s="4" t="s">
        <v>498</v>
      </c>
      <c r="Q441" s="4" t="s">
        <v>500</v>
      </c>
      <c r="R441" s="4" t="s">
        <v>518</v>
      </c>
      <c r="S441" s="4" t="s">
        <v>511</v>
      </c>
      <c r="T441" s="4">
        <v>796</v>
      </c>
      <c r="U441" s="4" t="s">
        <v>508</v>
      </c>
      <c r="V441" s="4">
        <v>24</v>
      </c>
      <c r="W441" s="24">
        <v>53499.99999999999</v>
      </c>
      <c r="X441" s="24">
        <f t="shared" si="23"/>
        <v>1283999.9999999998</v>
      </c>
      <c r="Y441" s="24">
        <f t="shared" si="24"/>
        <v>1438079.9999999998</v>
      </c>
      <c r="Z441" s="4"/>
      <c r="AA441" s="4" t="s">
        <v>1405</v>
      </c>
      <c r="AB441" s="4"/>
      <c r="AC441" s="111"/>
      <c r="AD441" s="128"/>
    </row>
    <row r="442" spans="1:30" s="75" customFormat="1" ht="165.75">
      <c r="A442" s="3" t="s">
        <v>2528</v>
      </c>
      <c r="B442" s="3" t="s">
        <v>493</v>
      </c>
      <c r="C442" s="3" t="s">
        <v>494</v>
      </c>
      <c r="D442" s="3" t="s">
        <v>740</v>
      </c>
      <c r="E442" s="3" t="s">
        <v>729</v>
      </c>
      <c r="F442" s="3" t="s">
        <v>742</v>
      </c>
      <c r="G442" s="3" t="s">
        <v>741</v>
      </c>
      <c r="H442" s="3" t="s">
        <v>1955</v>
      </c>
      <c r="I442" s="3"/>
      <c r="J442" s="3"/>
      <c r="K442" s="4" t="s">
        <v>506</v>
      </c>
      <c r="L442" s="4">
        <v>0</v>
      </c>
      <c r="M442" s="12" t="s">
        <v>2578</v>
      </c>
      <c r="N442" s="4" t="s">
        <v>498</v>
      </c>
      <c r="O442" s="4" t="s">
        <v>1505</v>
      </c>
      <c r="P442" s="4" t="s">
        <v>498</v>
      </c>
      <c r="Q442" s="4" t="s">
        <v>500</v>
      </c>
      <c r="R442" s="4" t="s">
        <v>518</v>
      </c>
      <c r="S442" s="4" t="s">
        <v>511</v>
      </c>
      <c r="T442" s="4">
        <v>796</v>
      </c>
      <c r="U442" s="4" t="s">
        <v>508</v>
      </c>
      <c r="V442" s="4">
        <v>8</v>
      </c>
      <c r="W442" s="24">
        <v>100000</v>
      </c>
      <c r="X442" s="24">
        <f t="shared" si="23"/>
        <v>800000</v>
      </c>
      <c r="Y442" s="24">
        <f t="shared" si="24"/>
        <v>896000.0000000001</v>
      </c>
      <c r="Z442" s="4"/>
      <c r="AA442" s="4" t="s">
        <v>1405</v>
      </c>
      <c r="AB442" s="4"/>
      <c r="AC442" s="111"/>
      <c r="AD442" s="128"/>
    </row>
    <row r="443" spans="1:30" s="75" customFormat="1" ht="216.75">
      <c r="A443" s="3" t="s">
        <v>2529</v>
      </c>
      <c r="B443" s="3" t="s">
        <v>493</v>
      </c>
      <c r="C443" s="3" t="s">
        <v>494</v>
      </c>
      <c r="D443" s="3" t="s">
        <v>827</v>
      </c>
      <c r="E443" s="3" t="s">
        <v>722</v>
      </c>
      <c r="F443" s="3" t="s">
        <v>742</v>
      </c>
      <c r="G443" s="3" t="s">
        <v>828</v>
      </c>
      <c r="H443" s="3" t="s">
        <v>1956</v>
      </c>
      <c r="I443" s="3"/>
      <c r="J443" s="3"/>
      <c r="K443" s="4" t="s">
        <v>506</v>
      </c>
      <c r="L443" s="4">
        <v>0</v>
      </c>
      <c r="M443" s="12" t="s">
        <v>2578</v>
      </c>
      <c r="N443" s="4" t="s">
        <v>498</v>
      </c>
      <c r="O443" s="4" t="s">
        <v>1505</v>
      </c>
      <c r="P443" s="4" t="s">
        <v>498</v>
      </c>
      <c r="Q443" s="4" t="s">
        <v>500</v>
      </c>
      <c r="R443" s="4" t="s">
        <v>518</v>
      </c>
      <c r="S443" s="4" t="s">
        <v>511</v>
      </c>
      <c r="T443" s="4">
        <v>796</v>
      </c>
      <c r="U443" s="4" t="s">
        <v>508</v>
      </c>
      <c r="V443" s="4">
        <v>8</v>
      </c>
      <c r="W443" s="24">
        <v>15000</v>
      </c>
      <c r="X443" s="24">
        <f t="shared" si="23"/>
        <v>120000</v>
      </c>
      <c r="Y443" s="24">
        <f t="shared" si="24"/>
        <v>134400</v>
      </c>
      <c r="Z443" s="4"/>
      <c r="AA443" s="4" t="s">
        <v>1405</v>
      </c>
      <c r="AB443" s="4"/>
      <c r="AC443" s="111"/>
      <c r="AD443" s="128"/>
    </row>
    <row r="444" spans="1:30" s="75" customFormat="1" ht="216.75">
      <c r="A444" s="3" t="s">
        <v>2530</v>
      </c>
      <c r="B444" s="3" t="s">
        <v>493</v>
      </c>
      <c r="C444" s="3" t="s">
        <v>494</v>
      </c>
      <c r="D444" s="3" t="s">
        <v>825</v>
      </c>
      <c r="E444" s="3" t="s">
        <v>722</v>
      </c>
      <c r="F444" s="3" t="s">
        <v>742</v>
      </c>
      <c r="G444" s="3" t="s">
        <v>826</v>
      </c>
      <c r="H444" s="3" t="s">
        <v>1957</v>
      </c>
      <c r="I444" s="3"/>
      <c r="J444" s="3"/>
      <c r="K444" s="4" t="s">
        <v>506</v>
      </c>
      <c r="L444" s="4">
        <v>0</v>
      </c>
      <c r="M444" s="12" t="s">
        <v>2578</v>
      </c>
      <c r="N444" s="4" t="s">
        <v>498</v>
      </c>
      <c r="O444" s="4" t="s">
        <v>1505</v>
      </c>
      <c r="P444" s="4" t="s">
        <v>498</v>
      </c>
      <c r="Q444" s="4" t="s">
        <v>500</v>
      </c>
      <c r="R444" s="4" t="s">
        <v>518</v>
      </c>
      <c r="S444" s="4" t="s">
        <v>511</v>
      </c>
      <c r="T444" s="4">
        <v>796</v>
      </c>
      <c r="U444" s="4" t="s">
        <v>508</v>
      </c>
      <c r="V444" s="4">
        <v>8</v>
      </c>
      <c r="W444" s="24">
        <v>25000</v>
      </c>
      <c r="X444" s="24">
        <f t="shared" si="23"/>
        <v>200000</v>
      </c>
      <c r="Y444" s="24">
        <f t="shared" si="24"/>
        <v>224000.00000000003</v>
      </c>
      <c r="Z444" s="4"/>
      <c r="AA444" s="4" t="s">
        <v>1405</v>
      </c>
      <c r="AB444" s="4"/>
      <c r="AC444" s="111"/>
      <c r="AD444" s="128"/>
    </row>
    <row r="445" spans="1:30" s="75" customFormat="1" ht="102">
      <c r="A445" s="3" t="s">
        <v>2531</v>
      </c>
      <c r="B445" s="3" t="s">
        <v>493</v>
      </c>
      <c r="C445" s="3" t="s">
        <v>494</v>
      </c>
      <c r="D445" s="3" t="s">
        <v>1850</v>
      </c>
      <c r="E445" s="3" t="s">
        <v>654</v>
      </c>
      <c r="F445" s="3" t="s">
        <v>654</v>
      </c>
      <c r="G445" s="3" t="s">
        <v>1851</v>
      </c>
      <c r="H445" s="3" t="s">
        <v>1852</v>
      </c>
      <c r="I445" s="3" t="s">
        <v>1853</v>
      </c>
      <c r="J445" s="3"/>
      <c r="K445" s="4" t="s">
        <v>506</v>
      </c>
      <c r="L445" s="4">
        <v>0</v>
      </c>
      <c r="M445" s="12" t="s">
        <v>2578</v>
      </c>
      <c r="N445" s="4" t="s">
        <v>498</v>
      </c>
      <c r="O445" s="4" t="s">
        <v>509</v>
      </c>
      <c r="P445" s="4" t="s">
        <v>498</v>
      </c>
      <c r="Q445" s="4" t="s">
        <v>500</v>
      </c>
      <c r="R445" s="4" t="s">
        <v>518</v>
      </c>
      <c r="S445" s="4" t="s">
        <v>511</v>
      </c>
      <c r="T445" s="4" t="s">
        <v>1854</v>
      </c>
      <c r="U445" s="4" t="s">
        <v>1855</v>
      </c>
      <c r="V445" s="4">
        <v>35</v>
      </c>
      <c r="W445" s="24">
        <v>1800</v>
      </c>
      <c r="X445" s="24">
        <f t="shared" si="23"/>
        <v>63000</v>
      </c>
      <c r="Y445" s="24">
        <f t="shared" si="24"/>
        <v>70560</v>
      </c>
      <c r="Z445" s="4"/>
      <c r="AA445" s="4" t="s">
        <v>1405</v>
      </c>
      <c r="AB445" s="4"/>
      <c r="AC445" s="111"/>
      <c r="AD445" s="128"/>
    </row>
    <row r="446" spans="1:30" s="75" customFormat="1" ht="102">
      <c r="A446" s="3" t="s">
        <v>2532</v>
      </c>
      <c r="B446" s="4" t="s">
        <v>493</v>
      </c>
      <c r="C446" s="4" t="s">
        <v>494</v>
      </c>
      <c r="D446" s="4" t="s">
        <v>1856</v>
      </c>
      <c r="E446" s="4" t="s">
        <v>654</v>
      </c>
      <c r="F446" s="4" t="s">
        <v>654</v>
      </c>
      <c r="G446" s="4" t="s">
        <v>1857</v>
      </c>
      <c r="H446" s="4" t="s">
        <v>1858</v>
      </c>
      <c r="I446" s="4" t="s">
        <v>1853</v>
      </c>
      <c r="J446" s="4"/>
      <c r="K446" s="4" t="s">
        <v>506</v>
      </c>
      <c r="L446" s="4">
        <v>0</v>
      </c>
      <c r="M446" s="12" t="s">
        <v>2578</v>
      </c>
      <c r="N446" s="4" t="s">
        <v>498</v>
      </c>
      <c r="O446" s="4" t="s">
        <v>509</v>
      </c>
      <c r="P446" s="4" t="s">
        <v>498</v>
      </c>
      <c r="Q446" s="4" t="s">
        <v>500</v>
      </c>
      <c r="R446" s="4" t="s">
        <v>518</v>
      </c>
      <c r="S446" s="4" t="s">
        <v>511</v>
      </c>
      <c r="T446" s="4" t="s">
        <v>1854</v>
      </c>
      <c r="U446" s="4" t="s">
        <v>1855</v>
      </c>
      <c r="V446" s="4">
        <v>60</v>
      </c>
      <c r="W446" s="24">
        <v>1700</v>
      </c>
      <c r="X446" s="24">
        <f t="shared" si="23"/>
        <v>102000</v>
      </c>
      <c r="Y446" s="24">
        <f t="shared" si="24"/>
        <v>114240.00000000001</v>
      </c>
      <c r="Z446" s="4"/>
      <c r="AA446" s="4" t="s">
        <v>1405</v>
      </c>
      <c r="AB446" s="4"/>
      <c r="AC446" s="111"/>
      <c r="AD446" s="128"/>
    </row>
    <row r="447" spans="1:28" ht="102">
      <c r="A447" s="3" t="s">
        <v>2533</v>
      </c>
      <c r="B447" s="4" t="s">
        <v>493</v>
      </c>
      <c r="C447" s="4" t="s">
        <v>494</v>
      </c>
      <c r="D447" s="4" t="s">
        <v>1859</v>
      </c>
      <c r="E447" s="4" t="s">
        <v>654</v>
      </c>
      <c r="F447" s="4" t="s">
        <v>654</v>
      </c>
      <c r="G447" s="4" t="s">
        <v>1860</v>
      </c>
      <c r="H447" s="4" t="s">
        <v>1861</v>
      </c>
      <c r="I447" s="4" t="s">
        <v>1853</v>
      </c>
      <c r="J447" s="4"/>
      <c r="K447" s="4" t="s">
        <v>506</v>
      </c>
      <c r="L447" s="4">
        <v>0</v>
      </c>
      <c r="M447" s="12" t="s">
        <v>2578</v>
      </c>
      <c r="N447" s="4" t="s">
        <v>498</v>
      </c>
      <c r="O447" s="4" t="s">
        <v>509</v>
      </c>
      <c r="P447" s="4" t="s">
        <v>498</v>
      </c>
      <c r="Q447" s="4" t="s">
        <v>500</v>
      </c>
      <c r="R447" s="4" t="s">
        <v>518</v>
      </c>
      <c r="S447" s="4" t="s">
        <v>511</v>
      </c>
      <c r="T447" s="4" t="s">
        <v>1854</v>
      </c>
      <c r="U447" s="4" t="s">
        <v>1855</v>
      </c>
      <c r="V447" s="4">
        <v>20</v>
      </c>
      <c r="W447" s="24">
        <v>1800</v>
      </c>
      <c r="X447" s="24">
        <f t="shared" si="23"/>
        <v>36000</v>
      </c>
      <c r="Y447" s="24">
        <f t="shared" si="24"/>
        <v>40320.00000000001</v>
      </c>
      <c r="Z447" s="4"/>
      <c r="AA447" s="4" t="s">
        <v>1405</v>
      </c>
      <c r="AB447" s="4"/>
    </row>
    <row r="448" spans="1:28" ht="102">
      <c r="A448" s="3" t="s">
        <v>2534</v>
      </c>
      <c r="B448" s="4" t="s">
        <v>493</v>
      </c>
      <c r="C448" s="4" t="s">
        <v>494</v>
      </c>
      <c r="D448" s="4" t="s">
        <v>1862</v>
      </c>
      <c r="E448" s="4" t="s">
        <v>654</v>
      </c>
      <c r="F448" s="4" t="s">
        <v>654</v>
      </c>
      <c r="G448" s="4" t="s">
        <v>1863</v>
      </c>
      <c r="H448" s="4" t="s">
        <v>1864</v>
      </c>
      <c r="I448" s="4" t="s">
        <v>1865</v>
      </c>
      <c r="J448" s="4"/>
      <c r="K448" s="4" t="s">
        <v>506</v>
      </c>
      <c r="L448" s="4">
        <v>0</v>
      </c>
      <c r="M448" s="12" t="s">
        <v>2578</v>
      </c>
      <c r="N448" s="4" t="s">
        <v>498</v>
      </c>
      <c r="O448" s="4" t="s">
        <v>509</v>
      </c>
      <c r="P448" s="4" t="s">
        <v>498</v>
      </c>
      <c r="Q448" s="4" t="s">
        <v>500</v>
      </c>
      <c r="R448" s="4" t="s">
        <v>518</v>
      </c>
      <c r="S448" s="4" t="s">
        <v>511</v>
      </c>
      <c r="T448" s="4" t="s">
        <v>1854</v>
      </c>
      <c r="U448" s="4" t="s">
        <v>1855</v>
      </c>
      <c r="V448" s="4">
        <v>55</v>
      </c>
      <c r="W448" s="24">
        <v>1700</v>
      </c>
      <c r="X448" s="24">
        <f t="shared" si="23"/>
        <v>93500</v>
      </c>
      <c r="Y448" s="24">
        <f t="shared" si="24"/>
        <v>104720.00000000001</v>
      </c>
      <c r="Z448" s="4"/>
      <c r="AA448" s="4" t="s">
        <v>1405</v>
      </c>
      <c r="AB448" s="4"/>
    </row>
    <row r="449" spans="1:28" ht="96.75" customHeight="1">
      <c r="A449" s="3" t="s">
        <v>2535</v>
      </c>
      <c r="B449" s="4" t="s">
        <v>493</v>
      </c>
      <c r="C449" s="4" t="s">
        <v>494</v>
      </c>
      <c r="D449" s="4" t="s">
        <v>1898</v>
      </c>
      <c r="E449" s="4" t="s">
        <v>1868</v>
      </c>
      <c r="F449" s="4" t="s">
        <v>1869</v>
      </c>
      <c r="G449" s="4" t="s">
        <v>1871</v>
      </c>
      <c r="H449" s="4" t="s">
        <v>1870</v>
      </c>
      <c r="I449" s="4" t="s">
        <v>1899</v>
      </c>
      <c r="J449" s="4"/>
      <c r="K449" s="4" t="s">
        <v>506</v>
      </c>
      <c r="L449" s="4">
        <v>0</v>
      </c>
      <c r="M449" s="12" t="s">
        <v>2578</v>
      </c>
      <c r="N449" s="4" t="s">
        <v>498</v>
      </c>
      <c r="O449" s="4" t="s">
        <v>509</v>
      </c>
      <c r="P449" s="4" t="s">
        <v>498</v>
      </c>
      <c r="Q449" s="4" t="s">
        <v>500</v>
      </c>
      <c r="R449" s="4" t="s">
        <v>518</v>
      </c>
      <c r="S449" s="4" t="s">
        <v>511</v>
      </c>
      <c r="T449" s="4">
        <v>112</v>
      </c>
      <c r="U449" s="4" t="s">
        <v>240</v>
      </c>
      <c r="V449" s="4">
        <v>10</v>
      </c>
      <c r="W449" s="24">
        <v>500</v>
      </c>
      <c r="X449" s="24">
        <f t="shared" si="23"/>
        <v>5000</v>
      </c>
      <c r="Y449" s="24">
        <f aca="true" t="shared" si="25" ref="Y449:Y456">X449*1.12</f>
        <v>5600.000000000001</v>
      </c>
      <c r="Z449" s="4"/>
      <c r="AA449" s="4" t="s">
        <v>1405</v>
      </c>
      <c r="AB449" s="4"/>
    </row>
    <row r="450" spans="1:28" ht="93" customHeight="1">
      <c r="A450" s="3" t="s">
        <v>2536</v>
      </c>
      <c r="B450" s="4" t="s">
        <v>1427</v>
      </c>
      <c r="C450" s="4" t="s">
        <v>494</v>
      </c>
      <c r="D450" s="15" t="s">
        <v>663</v>
      </c>
      <c r="E450" s="3" t="s">
        <v>1428</v>
      </c>
      <c r="F450" s="3" t="s">
        <v>2228</v>
      </c>
      <c r="G450" s="15" t="s">
        <v>664</v>
      </c>
      <c r="H450" s="15" t="s">
        <v>2229</v>
      </c>
      <c r="I450" s="3" t="s">
        <v>1429</v>
      </c>
      <c r="J450" s="3"/>
      <c r="K450" s="12" t="s">
        <v>506</v>
      </c>
      <c r="L450" s="3">
        <v>50</v>
      </c>
      <c r="M450" s="12" t="s">
        <v>2578</v>
      </c>
      <c r="N450" s="12" t="s">
        <v>1430</v>
      </c>
      <c r="O450" s="12" t="s">
        <v>516</v>
      </c>
      <c r="P450" s="12" t="s">
        <v>1430</v>
      </c>
      <c r="Q450" s="4" t="s">
        <v>500</v>
      </c>
      <c r="R450" s="12" t="s">
        <v>1431</v>
      </c>
      <c r="S450" s="4" t="s">
        <v>2660</v>
      </c>
      <c r="T450" s="12" t="s">
        <v>179</v>
      </c>
      <c r="U450" s="12" t="s">
        <v>1433</v>
      </c>
      <c r="V450" s="3">
        <v>2650</v>
      </c>
      <c r="W450" s="53">
        <v>63</v>
      </c>
      <c r="X450" s="47">
        <v>0</v>
      </c>
      <c r="Y450" s="26">
        <f t="shared" si="25"/>
        <v>0</v>
      </c>
      <c r="Z450" s="5" t="s">
        <v>504</v>
      </c>
      <c r="AA450" s="5" t="s">
        <v>1405</v>
      </c>
      <c r="AB450" s="3" t="s">
        <v>2728</v>
      </c>
    </row>
    <row r="451" spans="1:28" ht="93" customHeight="1">
      <c r="A451" s="3" t="s">
        <v>2741</v>
      </c>
      <c r="B451" s="4" t="s">
        <v>1427</v>
      </c>
      <c r="C451" s="4" t="s">
        <v>494</v>
      </c>
      <c r="D451" s="15" t="s">
        <v>663</v>
      </c>
      <c r="E451" s="3" t="s">
        <v>1428</v>
      </c>
      <c r="F451" s="3" t="s">
        <v>2228</v>
      </c>
      <c r="G451" s="15" t="s">
        <v>664</v>
      </c>
      <c r="H451" s="15" t="s">
        <v>2229</v>
      </c>
      <c r="I451" s="3" t="s">
        <v>2742</v>
      </c>
      <c r="J451" s="3"/>
      <c r="K451" s="12" t="s">
        <v>506</v>
      </c>
      <c r="L451" s="3">
        <v>50</v>
      </c>
      <c r="M451" s="12" t="s">
        <v>2578</v>
      </c>
      <c r="N451" s="12" t="s">
        <v>1430</v>
      </c>
      <c r="O451" s="4" t="s">
        <v>1562</v>
      </c>
      <c r="P451" s="12" t="s">
        <v>1430</v>
      </c>
      <c r="Q451" s="4" t="s">
        <v>500</v>
      </c>
      <c r="R451" s="12" t="s">
        <v>1431</v>
      </c>
      <c r="S451" s="4" t="s">
        <v>2660</v>
      </c>
      <c r="T451" s="12" t="s">
        <v>179</v>
      </c>
      <c r="U451" s="12" t="s">
        <v>1433</v>
      </c>
      <c r="V451" s="3">
        <v>2650</v>
      </c>
      <c r="W451" s="53">
        <v>63</v>
      </c>
      <c r="X451" s="47">
        <f>V451*W451</f>
        <v>166950</v>
      </c>
      <c r="Y451" s="26">
        <f t="shared" si="25"/>
        <v>186984.00000000003</v>
      </c>
      <c r="Z451" s="5" t="s">
        <v>504</v>
      </c>
      <c r="AA451" s="5" t="s">
        <v>1405</v>
      </c>
      <c r="AB451" s="3"/>
    </row>
    <row r="452" spans="1:28" ht="93" customHeight="1">
      <c r="A452" s="3" t="s">
        <v>2537</v>
      </c>
      <c r="B452" s="4" t="s">
        <v>1427</v>
      </c>
      <c r="C452" s="4" t="s">
        <v>494</v>
      </c>
      <c r="D452" s="10" t="s">
        <v>2013</v>
      </c>
      <c r="E452" s="10" t="s">
        <v>1527</v>
      </c>
      <c r="F452" s="10" t="s">
        <v>1528</v>
      </c>
      <c r="G452" s="4" t="s">
        <v>1529</v>
      </c>
      <c r="H452" s="10" t="s">
        <v>2014</v>
      </c>
      <c r="I452" s="3" t="s">
        <v>1434</v>
      </c>
      <c r="J452" s="3"/>
      <c r="K452" s="12" t="s">
        <v>506</v>
      </c>
      <c r="L452" s="3">
        <v>72</v>
      </c>
      <c r="M452" s="12" t="s">
        <v>2578</v>
      </c>
      <c r="N452" s="12" t="s">
        <v>1430</v>
      </c>
      <c r="O452" s="12" t="s">
        <v>516</v>
      </c>
      <c r="P452" s="12" t="s">
        <v>1430</v>
      </c>
      <c r="Q452" s="4" t="s">
        <v>500</v>
      </c>
      <c r="R452" s="12" t="s">
        <v>1849</v>
      </c>
      <c r="S452" s="4" t="s">
        <v>2660</v>
      </c>
      <c r="T452" s="4">
        <v>112</v>
      </c>
      <c r="U452" s="3" t="s">
        <v>240</v>
      </c>
      <c r="V452" s="3">
        <v>20000</v>
      </c>
      <c r="W452" s="53">
        <v>180</v>
      </c>
      <c r="X452" s="47">
        <v>0</v>
      </c>
      <c r="Y452" s="26">
        <f t="shared" si="25"/>
        <v>0</v>
      </c>
      <c r="Z452" s="5" t="s">
        <v>504</v>
      </c>
      <c r="AA452" s="5" t="s">
        <v>1405</v>
      </c>
      <c r="AB452" s="3" t="s">
        <v>2858</v>
      </c>
    </row>
    <row r="453" spans="1:28" ht="185.25" customHeight="1">
      <c r="A453" s="3" t="s">
        <v>2743</v>
      </c>
      <c r="B453" s="4" t="s">
        <v>1427</v>
      </c>
      <c r="C453" s="4" t="s">
        <v>494</v>
      </c>
      <c r="D453" s="10" t="s">
        <v>2855</v>
      </c>
      <c r="E453" s="10" t="s">
        <v>1527</v>
      </c>
      <c r="F453" s="10" t="s">
        <v>1528</v>
      </c>
      <c r="G453" s="4" t="s">
        <v>2857</v>
      </c>
      <c r="H453" s="4" t="s">
        <v>2856</v>
      </c>
      <c r="I453" s="3" t="s">
        <v>2854</v>
      </c>
      <c r="J453" s="3"/>
      <c r="K453" s="12" t="s">
        <v>506</v>
      </c>
      <c r="L453" s="3">
        <v>72</v>
      </c>
      <c r="M453" s="12" t="s">
        <v>2578</v>
      </c>
      <c r="N453" s="12" t="s">
        <v>1430</v>
      </c>
      <c r="O453" s="12" t="s">
        <v>1562</v>
      </c>
      <c r="P453" s="12" t="s">
        <v>1430</v>
      </c>
      <c r="Q453" s="4" t="s">
        <v>500</v>
      </c>
      <c r="R453" s="12" t="s">
        <v>1849</v>
      </c>
      <c r="S453" s="4" t="s">
        <v>2660</v>
      </c>
      <c r="T453" s="4">
        <v>112</v>
      </c>
      <c r="U453" s="3" t="s">
        <v>240</v>
      </c>
      <c r="V453" s="3">
        <v>20000</v>
      </c>
      <c r="W453" s="53">
        <v>180</v>
      </c>
      <c r="X453" s="47">
        <v>0</v>
      </c>
      <c r="Y453" s="26">
        <f t="shared" si="25"/>
        <v>0</v>
      </c>
      <c r="Z453" s="5" t="s">
        <v>504</v>
      </c>
      <c r="AA453" s="5" t="s">
        <v>1405</v>
      </c>
      <c r="AB453" s="3" t="s">
        <v>3037</v>
      </c>
    </row>
    <row r="454" spans="1:28" ht="185.25" customHeight="1">
      <c r="A454" s="3" t="s">
        <v>2972</v>
      </c>
      <c r="B454" s="4" t="s">
        <v>1427</v>
      </c>
      <c r="C454" s="4" t="s">
        <v>494</v>
      </c>
      <c r="D454" s="10" t="s">
        <v>2855</v>
      </c>
      <c r="E454" s="10" t="s">
        <v>1527</v>
      </c>
      <c r="F454" s="10" t="s">
        <v>1528</v>
      </c>
      <c r="G454" s="4" t="s">
        <v>2857</v>
      </c>
      <c r="H454" s="4" t="s">
        <v>2856</v>
      </c>
      <c r="I454" s="3" t="s">
        <v>2854</v>
      </c>
      <c r="J454" s="3"/>
      <c r="K454" s="12" t="s">
        <v>506</v>
      </c>
      <c r="L454" s="3">
        <v>72</v>
      </c>
      <c r="M454" s="12" t="s">
        <v>2578</v>
      </c>
      <c r="N454" s="12" t="s">
        <v>1430</v>
      </c>
      <c r="O454" s="12" t="s">
        <v>1532</v>
      </c>
      <c r="P454" s="12" t="s">
        <v>1430</v>
      </c>
      <c r="Q454" s="4" t="s">
        <v>500</v>
      </c>
      <c r="R454" s="12" t="s">
        <v>1849</v>
      </c>
      <c r="S454" s="12" t="s">
        <v>1432</v>
      </c>
      <c r="T454" s="4">
        <v>112</v>
      </c>
      <c r="U454" s="3" t="s">
        <v>240</v>
      </c>
      <c r="V454" s="3">
        <v>20000</v>
      </c>
      <c r="W454" s="53">
        <v>180</v>
      </c>
      <c r="X454" s="47">
        <f>V454*W454</f>
        <v>3600000</v>
      </c>
      <c r="Y454" s="26">
        <f t="shared" si="25"/>
        <v>4032000.0000000005</v>
      </c>
      <c r="Z454" s="5"/>
      <c r="AA454" s="5" t="s">
        <v>1405</v>
      </c>
      <c r="AB454" s="3"/>
    </row>
    <row r="455" spans="1:28" ht="102">
      <c r="A455" s="3" t="s">
        <v>2538</v>
      </c>
      <c r="B455" s="4" t="s">
        <v>1427</v>
      </c>
      <c r="C455" s="4" t="s">
        <v>494</v>
      </c>
      <c r="D455" s="3" t="s">
        <v>802</v>
      </c>
      <c r="E455" s="3" t="s">
        <v>261</v>
      </c>
      <c r="F455" s="3" t="s">
        <v>1522</v>
      </c>
      <c r="G455" s="3" t="s">
        <v>803</v>
      </c>
      <c r="H455" s="3" t="s">
        <v>1959</v>
      </c>
      <c r="I455" s="3"/>
      <c r="J455" s="3"/>
      <c r="K455" s="12" t="s">
        <v>506</v>
      </c>
      <c r="L455" s="12" t="s">
        <v>61</v>
      </c>
      <c r="M455" s="12" t="s">
        <v>2578</v>
      </c>
      <c r="N455" s="12" t="s">
        <v>1430</v>
      </c>
      <c r="O455" s="12" t="s">
        <v>561</v>
      </c>
      <c r="P455" s="12" t="s">
        <v>1430</v>
      </c>
      <c r="Q455" s="4" t="s">
        <v>500</v>
      </c>
      <c r="R455" s="12" t="s">
        <v>1431</v>
      </c>
      <c r="S455" s="12" t="s">
        <v>1432</v>
      </c>
      <c r="T455" s="12">
        <v>715</v>
      </c>
      <c r="U455" s="4" t="s">
        <v>260</v>
      </c>
      <c r="V455" s="3">
        <v>700</v>
      </c>
      <c r="W455" s="41">
        <v>550</v>
      </c>
      <c r="X455" s="47">
        <v>0</v>
      </c>
      <c r="Y455" s="26">
        <f t="shared" si="25"/>
        <v>0</v>
      </c>
      <c r="Z455" s="5"/>
      <c r="AA455" s="5" t="s">
        <v>1405</v>
      </c>
      <c r="AB455" s="3">
        <v>11</v>
      </c>
    </row>
    <row r="456" spans="1:28" ht="102">
      <c r="A456" s="3" t="s">
        <v>2967</v>
      </c>
      <c r="B456" s="4" t="s">
        <v>1427</v>
      </c>
      <c r="C456" s="4" t="s">
        <v>494</v>
      </c>
      <c r="D456" s="3" t="s">
        <v>802</v>
      </c>
      <c r="E456" s="3" t="s">
        <v>261</v>
      </c>
      <c r="F456" s="3" t="s">
        <v>1522</v>
      </c>
      <c r="G456" s="3" t="s">
        <v>803</v>
      </c>
      <c r="H456" s="3" t="s">
        <v>1959</v>
      </c>
      <c r="I456" s="3"/>
      <c r="J456" s="3"/>
      <c r="K456" s="12" t="s">
        <v>506</v>
      </c>
      <c r="L456" s="12" t="s">
        <v>61</v>
      </c>
      <c r="M456" s="12" t="s">
        <v>2578</v>
      </c>
      <c r="N456" s="12" t="s">
        <v>1430</v>
      </c>
      <c r="O456" s="3" t="s">
        <v>1419</v>
      </c>
      <c r="P456" s="12" t="s">
        <v>1430</v>
      </c>
      <c r="Q456" s="4" t="s">
        <v>500</v>
      </c>
      <c r="R456" s="12" t="s">
        <v>1431</v>
      </c>
      <c r="S456" s="12" t="s">
        <v>1432</v>
      </c>
      <c r="T456" s="12">
        <v>715</v>
      </c>
      <c r="U456" s="4" t="s">
        <v>260</v>
      </c>
      <c r="V456" s="3">
        <v>700</v>
      </c>
      <c r="W456" s="41">
        <v>550</v>
      </c>
      <c r="X456" s="47">
        <f>V456*W456</f>
        <v>385000</v>
      </c>
      <c r="Y456" s="26">
        <f t="shared" si="25"/>
        <v>431200.00000000006</v>
      </c>
      <c r="Z456" s="5"/>
      <c r="AA456" s="5" t="s">
        <v>1405</v>
      </c>
      <c r="AB456" s="3"/>
    </row>
    <row r="457" spans="1:28" ht="242.25">
      <c r="A457" s="3" t="s">
        <v>2539</v>
      </c>
      <c r="B457" s="4" t="s">
        <v>1427</v>
      </c>
      <c r="C457" s="4" t="s">
        <v>494</v>
      </c>
      <c r="D457" s="3" t="s">
        <v>1435</v>
      </c>
      <c r="E457" s="3" t="s">
        <v>2015</v>
      </c>
      <c r="F457" s="3" t="s">
        <v>2016</v>
      </c>
      <c r="G457" s="3" t="s">
        <v>2017</v>
      </c>
      <c r="H457" s="3" t="s">
        <v>2018</v>
      </c>
      <c r="I457" s="3" t="s">
        <v>2043</v>
      </c>
      <c r="J457" s="3"/>
      <c r="K457" s="12" t="s">
        <v>506</v>
      </c>
      <c r="L457" s="12" t="s">
        <v>857</v>
      </c>
      <c r="M457" s="12" t="s">
        <v>2578</v>
      </c>
      <c r="N457" s="12" t="s">
        <v>1430</v>
      </c>
      <c r="O457" s="3" t="s">
        <v>592</v>
      </c>
      <c r="P457" s="12" t="s">
        <v>1430</v>
      </c>
      <c r="Q457" s="4" t="s">
        <v>500</v>
      </c>
      <c r="R457" s="12" t="s">
        <v>1431</v>
      </c>
      <c r="S457" s="12" t="s">
        <v>1432</v>
      </c>
      <c r="T457" s="12">
        <v>715</v>
      </c>
      <c r="U457" s="4" t="s">
        <v>260</v>
      </c>
      <c r="V457" s="3">
        <v>800</v>
      </c>
      <c r="W457" s="41">
        <v>390</v>
      </c>
      <c r="X457" s="47">
        <f t="shared" si="23"/>
        <v>312000</v>
      </c>
      <c r="Y457" s="26">
        <f aca="true" t="shared" si="26" ref="Y457:Y475">X457*1.12</f>
        <v>349440.00000000006</v>
      </c>
      <c r="Z457" s="5"/>
      <c r="AA457" s="5" t="s">
        <v>1405</v>
      </c>
      <c r="AB457" s="3"/>
    </row>
    <row r="458" spans="1:28" ht="126" customHeight="1">
      <c r="A458" s="3" t="s">
        <v>2540</v>
      </c>
      <c r="B458" s="4" t="s">
        <v>1427</v>
      </c>
      <c r="C458" s="4" t="s">
        <v>494</v>
      </c>
      <c r="D458" s="3" t="s">
        <v>2019</v>
      </c>
      <c r="E458" s="3" t="s">
        <v>68</v>
      </c>
      <c r="F458" s="3" t="s">
        <v>2020</v>
      </c>
      <c r="G458" s="3" t="s">
        <v>2021</v>
      </c>
      <c r="H458" s="3"/>
      <c r="I458" s="3" t="s">
        <v>2022</v>
      </c>
      <c r="J458" s="3"/>
      <c r="K458" s="12" t="s">
        <v>506</v>
      </c>
      <c r="L458" s="12" t="s">
        <v>61</v>
      </c>
      <c r="M458" s="12" t="s">
        <v>2578</v>
      </c>
      <c r="N458" s="12" t="s">
        <v>1430</v>
      </c>
      <c r="O458" s="12" t="s">
        <v>658</v>
      </c>
      <c r="P458" s="12" t="s">
        <v>1430</v>
      </c>
      <c r="Q458" s="4" t="s">
        <v>500</v>
      </c>
      <c r="R458" s="12" t="s">
        <v>1431</v>
      </c>
      <c r="S458" s="12" t="s">
        <v>1432</v>
      </c>
      <c r="T458" s="12">
        <v>715</v>
      </c>
      <c r="U458" s="4" t="s">
        <v>260</v>
      </c>
      <c r="V458" s="3">
        <v>800</v>
      </c>
      <c r="W458" s="41">
        <v>100</v>
      </c>
      <c r="X458" s="47">
        <v>0</v>
      </c>
      <c r="Y458" s="26">
        <f t="shared" si="26"/>
        <v>0</v>
      </c>
      <c r="Z458" s="5"/>
      <c r="AA458" s="5" t="s">
        <v>1405</v>
      </c>
      <c r="AB458" s="3">
        <v>11</v>
      </c>
    </row>
    <row r="459" spans="1:28" ht="93.75" customHeight="1">
      <c r="A459" s="3" t="s">
        <v>2983</v>
      </c>
      <c r="B459" s="4" t="s">
        <v>1427</v>
      </c>
      <c r="C459" s="4" t="s">
        <v>494</v>
      </c>
      <c r="D459" s="3" t="s">
        <v>2019</v>
      </c>
      <c r="E459" s="3" t="s">
        <v>68</v>
      </c>
      <c r="F459" s="3" t="s">
        <v>2020</v>
      </c>
      <c r="G459" s="3" t="s">
        <v>2021</v>
      </c>
      <c r="H459" s="3"/>
      <c r="I459" s="3" t="s">
        <v>2022</v>
      </c>
      <c r="J459" s="3"/>
      <c r="K459" s="12" t="s">
        <v>506</v>
      </c>
      <c r="L459" s="12" t="s">
        <v>61</v>
      </c>
      <c r="M459" s="12" t="s">
        <v>2578</v>
      </c>
      <c r="N459" s="12" t="s">
        <v>1430</v>
      </c>
      <c r="O459" s="12" t="s">
        <v>1532</v>
      </c>
      <c r="P459" s="12" t="s">
        <v>1430</v>
      </c>
      <c r="Q459" s="4" t="s">
        <v>500</v>
      </c>
      <c r="R459" s="12" t="s">
        <v>1431</v>
      </c>
      <c r="S459" s="12" t="s">
        <v>1432</v>
      </c>
      <c r="T459" s="12">
        <v>715</v>
      </c>
      <c r="U459" s="4" t="s">
        <v>260</v>
      </c>
      <c r="V459" s="3">
        <v>800</v>
      </c>
      <c r="W459" s="41">
        <v>100</v>
      </c>
      <c r="X459" s="47">
        <f>V459*W459</f>
        <v>80000</v>
      </c>
      <c r="Y459" s="26">
        <f t="shared" si="26"/>
        <v>89600.00000000001</v>
      </c>
      <c r="Z459" s="5"/>
      <c r="AA459" s="5" t="s">
        <v>1405</v>
      </c>
      <c r="AB459" s="3"/>
    </row>
    <row r="460" spans="1:28" ht="89.25">
      <c r="A460" s="3" t="s">
        <v>2541</v>
      </c>
      <c r="B460" s="4" t="s">
        <v>1427</v>
      </c>
      <c r="C460" s="4" t="s">
        <v>494</v>
      </c>
      <c r="D460" s="97" t="s">
        <v>436</v>
      </c>
      <c r="E460" s="3" t="s">
        <v>1963</v>
      </c>
      <c r="F460" s="3" t="s">
        <v>1960</v>
      </c>
      <c r="G460" s="3" t="s">
        <v>1961</v>
      </c>
      <c r="H460" s="3" t="s">
        <v>1962</v>
      </c>
      <c r="I460" s="3" t="s">
        <v>2023</v>
      </c>
      <c r="J460" s="3"/>
      <c r="K460" s="12" t="s">
        <v>506</v>
      </c>
      <c r="L460" s="12" t="s">
        <v>61</v>
      </c>
      <c r="M460" s="12" t="s">
        <v>2578</v>
      </c>
      <c r="N460" s="12" t="s">
        <v>1430</v>
      </c>
      <c r="O460" s="12" t="s">
        <v>509</v>
      </c>
      <c r="P460" s="12" t="s">
        <v>1430</v>
      </c>
      <c r="Q460" s="4" t="s">
        <v>500</v>
      </c>
      <c r="R460" s="12" t="s">
        <v>1431</v>
      </c>
      <c r="S460" s="12" t="s">
        <v>1432</v>
      </c>
      <c r="T460" s="12">
        <v>796</v>
      </c>
      <c r="U460" s="12" t="s">
        <v>508</v>
      </c>
      <c r="V460" s="3">
        <v>40</v>
      </c>
      <c r="W460" s="41">
        <v>250</v>
      </c>
      <c r="X460" s="47">
        <f t="shared" si="23"/>
        <v>10000</v>
      </c>
      <c r="Y460" s="26">
        <f t="shared" si="26"/>
        <v>11200.000000000002</v>
      </c>
      <c r="Z460" s="5"/>
      <c r="AA460" s="5" t="s">
        <v>1405</v>
      </c>
      <c r="AB460" s="3"/>
    </row>
    <row r="461" spans="1:28" ht="89.25">
      <c r="A461" s="3" t="s">
        <v>2542</v>
      </c>
      <c r="B461" s="4" t="s">
        <v>1427</v>
      </c>
      <c r="C461" s="4" t="s">
        <v>494</v>
      </c>
      <c r="D461" s="3" t="s">
        <v>212</v>
      </c>
      <c r="E461" s="3" t="s">
        <v>2024</v>
      </c>
      <c r="F461" s="3" t="s">
        <v>2024</v>
      </c>
      <c r="G461" s="3" t="s">
        <v>1436</v>
      </c>
      <c r="H461" s="3" t="s">
        <v>1964</v>
      </c>
      <c r="I461" s="3"/>
      <c r="J461" s="3"/>
      <c r="K461" s="12" t="s">
        <v>506</v>
      </c>
      <c r="L461" s="4">
        <v>30</v>
      </c>
      <c r="M461" s="12" t="s">
        <v>2578</v>
      </c>
      <c r="N461" s="12" t="s">
        <v>1430</v>
      </c>
      <c r="O461" s="12" t="s">
        <v>658</v>
      </c>
      <c r="P461" s="12" t="s">
        <v>1430</v>
      </c>
      <c r="Q461" s="4" t="s">
        <v>500</v>
      </c>
      <c r="R461" s="12" t="s">
        <v>1431</v>
      </c>
      <c r="S461" s="4" t="s">
        <v>2658</v>
      </c>
      <c r="T461" s="12">
        <v>796</v>
      </c>
      <c r="U461" s="12" t="s">
        <v>508</v>
      </c>
      <c r="V461" s="3">
        <v>270</v>
      </c>
      <c r="W461" s="41">
        <v>2500</v>
      </c>
      <c r="X461" s="47">
        <v>0</v>
      </c>
      <c r="Y461" s="26">
        <f t="shared" si="26"/>
        <v>0</v>
      </c>
      <c r="Z461" s="5" t="s">
        <v>2657</v>
      </c>
      <c r="AA461" s="5" t="s">
        <v>1405</v>
      </c>
      <c r="AB461" s="3">
        <v>11</v>
      </c>
    </row>
    <row r="462" spans="1:28" ht="89.25">
      <c r="A462" s="3" t="s">
        <v>2984</v>
      </c>
      <c r="B462" s="4" t="s">
        <v>1427</v>
      </c>
      <c r="C462" s="4" t="s">
        <v>494</v>
      </c>
      <c r="D462" s="3" t="s">
        <v>212</v>
      </c>
      <c r="E462" s="3" t="s">
        <v>2024</v>
      </c>
      <c r="F462" s="3" t="s">
        <v>2024</v>
      </c>
      <c r="G462" s="3" t="s">
        <v>1436</v>
      </c>
      <c r="H462" s="3" t="s">
        <v>1964</v>
      </c>
      <c r="I462" s="3"/>
      <c r="J462" s="3"/>
      <c r="K462" s="12" t="s">
        <v>506</v>
      </c>
      <c r="L462" s="4">
        <v>30</v>
      </c>
      <c r="M462" s="12" t="s">
        <v>2578</v>
      </c>
      <c r="N462" s="12" t="s">
        <v>1430</v>
      </c>
      <c r="O462" s="12" t="s">
        <v>1532</v>
      </c>
      <c r="P462" s="12" t="s">
        <v>1430</v>
      </c>
      <c r="Q462" s="4" t="s">
        <v>500</v>
      </c>
      <c r="R462" s="12" t="s">
        <v>1431</v>
      </c>
      <c r="S462" s="4" t="s">
        <v>2658</v>
      </c>
      <c r="T462" s="12">
        <v>796</v>
      </c>
      <c r="U462" s="12" t="s">
        <v>508</v>
      </c>
      <c r="V462" s="3">
        <v>270</v>
      </c>
      <c r="W462" s="41">
        <v>2500</v>
      </c>
      <c r="X462" s="47">
        <f>V462*W462</f>
        <v>675000</v>
      </c>
      <c r="Y462" s="26">
        <f t="shared" si="26"/>
        <v>756000.0000000001</v>
      </c>
      <c r="Z462" s="5" t="s">
        <v>2657</v>
      </c>
      <c r="AA462" s="5" t="s">
        <v>1405</v>
      </c>
      <c r="AB462" s="3"/>
    </row>
    <row r="463" spans="1:28" ht="293.25">
      <c r="A463" s="3" t="s">
        <v>2543</v>
      </c>
      <c r="B463" s="4" t="s">
        <v>1427</v>
      </c>
      <c r="C463" s="4" t="s">
        <v>494</v>
      </c>
      <c r="D463" s="3" t="s">
        <v>1965</v>
      </c>
      <c r="E463" s="3" t="s">
        <v>2025</v>
      </c>
      <c r="F463" s="3" t="s">
        <v>2020</v>
      </c>
      <c r="G463" s="3" t="s">
        <v>2026</v>
      </c>
      <c r="H463" s="3" t="s">
        <v>1966</v>
      </c>
      <c r="I463" s="3" t="s">
        <v>804</v>
      </c>
      <c r="J463" s="3"/>
      <c r="K463" s="12" t="s">
        <v>506</v>
      </c>
      <c r="L463" s="3">
        <v>69</v>
      </c>
      <c r="M463" s="12" t="s">
        <v>2578</v>
      </c>
      <c r="N463" s="12" t="s">
        <v>1430</v>
      </c>
      <c r="O463" s="12" t="s">
        <v>658</v>
      </c>
      <c r="P463" s="12" t="s">
        <v>1430</v>
      </c>
      <c r="Q463" s="4" t="s">
        <v>500</v>
      </c>
      <c r="R463" s="12" t="s">
        <v>1431</v>
      </c>
      <c r="S463" s="12" t="s">
        <v>1432</v>
      </c>
      <c r="T463" s="70" t="s">
        <v>1530</v>
      </c>
      <c r="U463" s="18" t="s">
        <v>260</v>
      </c>
      <c r="V463" s="3">
        <v>270</v>
      </c>
      <c r="W463" s="41">
        <v>5446</v>
      </c>
      <c r="X463" s="47">
        <v>0</v>
      </c>
      <c r="Y463" s="26">
        <f t="shared" si="26"/>
        <v>0</v>
      </c>
      <c r="Z463" s="5"/>
      <c r="AA463" s="5" t="s">
        <v>1405</v>
      </c>
      <c r="AB463" s="3" t="s">
        <v>3022</v>
      </c>
    </row>
    <row r="464" spans="1:28" ht="293.25">
      <c r="A464" s="3" t="s">
        <v>2985</v>
      </c>
      <c r="B464" s="4" t="s">
        <v>1427</v>
      </c>
      <c r="C464" s="4" t="s">
        <v>494</v>
      </c>
      <c r="D464" s="3" t="s">
        <v>1965</v>
      </c>
      <c r="E464" s="3" t="s">
        <v>2025</v>
      </c>
      <c r="F464" s="3" t="s">
        <v>3021</v>
      </c>
      <c r="G464" s="3" t="s">
        <v>3020</v>
      </c>
      <c r="H464" s="3" t="s">
        <v>3019</v>
      </c>
      <c r="I464" s="3" t="s">
        <v>804</v>
      </c>
      <c r="J464" s="3"/>
      <c r="K464" s="12" t="s">
        <v>506</v>
      </c>
      <c r="L464" s="3">
        <v>69</v>
      </c>
      <c r="M464" s="12" t="s">
        <v>2578</v>
      </c>
      <c r="N464" s="12" t="s">
        <v>1430</v>
      </c>
      <c r="O464" s="12" t="s">
        <v>1532</v>
      </c>
      <c r="P464" s="12" t="s">
        <v>1430</v>
      </c>
      <c r="Q464" s="4" t="s">
        <v>500</v>
      </c>
      <c r="R464" s="12" t="s">
        <v>1431</v>
      </c>
      <c r="S464" s="12" t="s">
        <v>1432</v>
      </c>
      <c r="T464" s="70" t="s">
        <v>1530</v>
      </c>
      <c r="U464" s="18" t="s">
        <v>260</v>
      </c>
      <c r="V464" s="3">
        <v>270</v>
      </c>
      <c r="W464" s="41">
        <v>5446</v>
      </c>
      <c r="X464" s="47">
        <f>V464*W464</f>
        <v>1470420</v>
      </c>
      <c r="Y464" s="26">
        <f t="shared" si="26"/>
        <v>1646870.4000000001</v>
      </c>
      <c r="Z464" s="5"/>
      <c r="AA464" s="5" t="s">
        <v>1405</v>
      </c>
      <c r="AB464" s="3"/>
    </row>
    <row r="465" spans="1:28" ht="104.25" customHeight="1">
      <c r="A465" s="3" t="s">
        <v>2544</v>
      </c>
      <c r="B465" s="4" t="s">
        <v>1427</v>
      </c>
      <c r="C465" s="4" t="s">
        <v>494</v>
      </c>
      <c r="D465" s="3" t="s">
        <v>2027</v>
      </c>
      <c r="E465" s="3" t="s">
        <v>1531</v>
      </c>
      <c r="F465" s="3" t="s">
        <v>2028</v>
      </c>
      <c r="G465" s="3" t="s">
        <v>2029</v>
      </c>
      <c r="H465" s="3" t="s">
        <v>2030</v>
      </c>
      <c r="I465" s="3" t="s">
        <v>2164</v>
      </c>
      <c r="J465" s="3" t="s">
        <v>2165</v>
      </c>
      <c r="K465" s="12" t="s">
        <v>506</v>
      </c>
      <c r="L465" s="12">
        <v>46.3</v>
      </c>
      <c r="M465" s="12" t="s">
        <v>2578</v>
      </c>
      <c r="N465" s="12" t="s">
        <v>1430</v>
      </c>
      <c r="O465" s="12" t="s">
        <v>658</v>
      </c>
      <c r="P465" s="12" t="s">
        <v>1430</v>
      </c>
      <c r="Q465" s="4" t="s">
        <v>500</v>
      </c>
      <c r="R465" s="12" t="s">
        <v>1431</v>
      </c>
      <c r="S465" s="4" t="s">
        <v>2658</v>
      </c>
      <c r="T465" s="18" t="s">
        <v>333</v>
      </c>
      <c r="U465" s="18" t="s">
        <v>512</v>
      </c>
      <c r="V465" s="3">
        <v>200</v>
      </c>
      <c r="W465" s="41">
        <v>11000</v>
      </c>
      <c r="X465" s="47">
        <v>0</v>
      </c>
      <c r="Y465" s="26">
        <f t="shared" si="26"/>
        <v>0</v>
      </c>
      <c r="Z465" s="5" t="s">
        <v>2657</v>
      </c>
      <c r="AA465" s="5" t="s">
        <v>1405</v>
      </c>
      <c r="AB465" s="3" t="s">
        <v>2994</v>
      </c>
    </row>
    <row r="466" spans="1:28" ht="104.25" customHeight="1">
      <c r="A466" s="3" t="s">
        <v>2986</v>
      </c>
      <c r="B466" s="4" t="s">
        <v>1427</v>
      </c>
      <c r="C466" s="4" t="s">
        <v>494</v>
      </c>
      <c r="D466" s="3" t="s">
        <v>2027</v>
      </c>
      <c r="E466" s="3" t="s">
        <v>1531</v>
      </c>
      <c r="F466" s="3" t="s">
        <v>2028</v>
      </c>
      <c r="G466" s="3" t="s">
        <v>2029</v>
      </c>
      <c r="H466" s="3" t="s">
        <v>2030</v>
      </c>
      <c r="I466" s="3" t="s">
        <v>2164</v>
      </c>
      <c r="J466" s="3"/>
      <c r="K466" s="12" t="s">
        <v>506</v>
      </c>
      <c r="L466" s="12">
        <v>46.3</v>
      </c>
      <c r="M466" s="12" t="s">
        <v>2578</v>
      </c>
      <c r="N466" s="12" t="s">
        <v>1430</v>
      </c>
      <c r="O466" s="12" t="s">
        <v>1532</v>
      </c>
      <c r="P466" s="12" t="s">
        <v>1430</v>
      </c>
      <c r="Q466" s="4" t="s">
        <v>500</v>
      </c>
      <c r="R466" s="12" t="s">
        <v>1431</v>
      </c>
      <c r="S466" s="4" t="s">
        <v>2658</v>
      </c>
      <c r="T466" s="18" t="s">
        <v>333</v>
      </c>
      <c r="U466" s="18" t="s">
        <v>512</v>
      </c>
      <c r="V466" s="3">
        <v>200</v>
      </c>
      <c r="W466" s="41">
        <v>11000</v>
      </c>
      <c r="X466" s="47">
        <f>V466*W466</f>
        <v>2200000</v>
      </c>
      <c r="Y466" s="26">
        <f t="shared" si="26"/>
        <v>2464000.0000000005</v>
      </c>
      <c r="Z466" s="5" t="s">
        <v>2657</v>
      </c>
      <c r="AA466" s="5" t="s">
        <v>1405</v>
      </c>
      <c r="AB466" s="3"/>
    </row>
    <row r="467" spans="1:28" ht="109.5" customHeight="1">
      <c r="A467" s="3" t="s">
        <v>2545</v>
      </c>
      <c r="B467" s="4" t="s">
        <v>493</v>
      </c>
      <c r="C467" s="4" t="s">
        <v>494</v>
      </c>
      <c r="D467" s="18" t="s">
        <v>2031</v>
      </c>
      <c r="E467" s="18" t="s">
        <v>2032</v>
      </c>
      <c r="F467" s="4" t="s">
        <v>2033</v>
      </c>
      <c r="G467" s="18" t="s">
        <v>2034</v>
      </c>
      <c r="H467" s="4" t="s">
        <v>2035</v>
      </c>
      <c r="I467" s="4" t="s">
        <v>2051</v>
      </c>
      <c r="J467" s="4" t="s">
        <v>2051</v>
      </c>
      <c r="K467" s="12" t="s">
        <v>506</v>
      </c>
      <c r="L467" s="12">
        <v>46.3</v>
      </c>
      <c r="M467" s="12" t="s">
        <v>2578</v>
      </c>
      <c r="N467" s="12" t="s">
        <v>1430</v>
      </c>
      <c r="O467" s="12" t="s">
        <v>658</v>
      </c>
      <c r="P467" s="12" t="s">
        <v>1430</v>
      </c>
      <c r="Q467" s="4" t="s">
        <v>500</v>
      </c>
      <c r="R467" s="12" t="s">
        <v>1431</v>
      </c>
      <c r="S467" s="4" t="s">
        <v>2658</v>
      </c>
      <c r="T467" s="18" t="s">
        <v>333</v>
      </c>
      <c r="U467" s="18" t="s">
        <v>512</v>
      </c>
      <c r="V467" s="3">
        <v>70</v>
      </c>
      <c r="W467" s="41">
        <v>12500</v>
      </c>
      <c r="X467" s="47">
        <v>0</v>
      </c>
      <c r="Y467" s="26">
        <f t="shared" si="26"/>
        <v>0</v>
      </c>
      <c r="Z467" s="5" t="s">
        <v>2657</v>
      </c>
      <c r="AA467" s="5" t="s">
        <v>1405</v>
      </c>
      <c r="AB467" s="3" t="s">
        <v>2982</v>
      </c>
    </row>
    <row r="468" spans="1:28" ht="109.5" customHeight="1">
      <c r="A468" s="3" t="s">
        <v>2977</v>
      </c>
      <c r="B468" s="4" t="s">
        <v>493</v>
      </c>
      <c r="C468" s="4" t="s">
        <v>494</v>
      </c>
      <c r="D468" s="18" t="s">
        <v>2978</v>
      </c>
      <c r="E468" s="18" t="s">
        <v>2032</v>
      </c>
      <c r="F468" s="18" t="s">
        <v>2980</v>
      </c>
      <c r="G468" s="4" t="s">
        <v>2979</v>
      </c>
      <c r="H468" s="4" t="s">
        <v>2981</v>
      </c>
      <c r="I468" s="4" t="s">
        <v>2051</v>
      </c>
      <c r="J468" s="4"/>
      <c r="K468" s="12" t="s">
        <v>506</v>
      </c>
      <c r="L468" s="12">
        <v>46.3</v>
      </c>
      <c r="M468" s="12" t="s">
        <v>2578</v>
      </c>
      <c r="N468" s="12" t="s">
        <v>1430</v>
      </c>
      <c r="O468" s="12" t="s">
        <v>1532</v>
      </c>
      <c r="P468" s="12" t="s">
        <v>1430</v>
      </c>
      <c r="Q468" s="4" t="s">
        <v>500</v>
      </c>
      <c r="R468" s="12" t="s">
        <v>1431</v>
      </c>
      <c r="S468" s="4" t="s">
        <v>2658</v>
      </c>
      <c r="T468" s="18" t="s">
        <v>333</v>
      </c>
      <c r="U468" s="18" t="s">
        <v>512</v>
      </c>
      <c r="V468" s="3">
        <v>70</v>
      </c>
      <c r="W468" s="41">
        <v>12500</v>
      </c>
      <c r="X468" s="47">
        <f>V468*W468</f>
        <v>875000</v>
      </c>
      <c r="Y468" s="26">
        <f t="shared" si="26"/>
        <v>980000.0000000001</v>
      </c>
      <c r="Z468" s="5" t="s">
        <v>2657</v>
      </c>
      <c r="AA468" s="5" t="s">
        <v>1405</v>
      </c>
      <c r="AB468" s="3"/>
    </row>
    <row r="469" spans="1:28" ht="127.5">
      <c r="A469" s="3" t="s">
        <v>2546</v>
      </c>
      <c r="B469" s="4" t="s">
        <v>493</v>
      </c>
      <c r="C469" s="4" t="s">
        <v>494</v>
      </c>
      <c r="D469" s="18" t="s">
        <v>2031</v>
      </c>
      <c r="E469" s="18" t="s">
        <v>2032</v>
      </c>
      <c r="F469" s="4" t="s">
        <v>2033</v>
      </c>
      <c r="G469" s="18" t="s">
        <v>2034</v>
      </c>
      <c r="H469" s="4" t="s">
        <v>2035</v>
      </c>
      <c r="I469" s="3" t="s">
        <v>2036</v>
      </c>
      <c r="J469" s="3"/>
      <c r="K469" s="4" t="s">
        <v>506</v>
      </c>
      <c r="L469" s="3">
        <v>80</v>
      </c>
      <c r="M469" s="12" t="s">
        <v>2578</v>
      </c>
      <c r="N469" s="4" t="s">
        <v>498</v>
      </c>
      <c r="O469" s="3" t="s">
        <v>499</v>
      </c>
      <c r="P469" s="4" t="s">
        <v>498</v>
      </c>
      <c r="Q469" s="4" t="s">
        <v>500</v>
      </c>
      <c r="R469" s="4" t="s">
        <v>510</v>
      </c>
      <c r="S469" s="4" t="s">
        <v>2658</v>
      </c>
      <c r="T469" s="18" t="s">
        <v>333</v>
      </c>
      <c r="U469" s="18" t="s">
        <v>512</v>
      </c>
      <c r="V469" s="4">
        <v>200</v>
      </c>
      <c r="W469" s="4">
        <v>12000</v>
      </c>
      <c r="X469" s="26">
        <f t="shared" si="23"/>
        <v>2400000</v>
      </c>
      <c r="Y469" s="45">
        <f t="shared" si="26"/>
        <v>2688000.0000000005</v>
      </c>
      <c r="Z469" s="5" t="s">
        <v>2657</v>
      </c>
      <c r="AA469" s="5" t="s">
        <v>1405</v>
      </c>
      <c r="AB469" s="4"/>
    </row>
    <row r="470" spans="1:28" ht="102">
      <c r="A470" s="3" t="s">
        <v>2547</v>
      </c>
      <c r="B470" s="4" t="s">
        <v>493</v>
      </c>
      <c r="C470" s="4" t="s">
        <v>494</v>
      </c>
      <c r="D470" s="18" t="s">
        <v>2031</v>
      </c>
      <c r="E470" s="18" t="s">
        <v>2032</v>
      </c>
      <c r="F470" s="4" t="s">
        <v>2033</v>
      </c>
      <c r="G470" s="18" t="s">
        <v>2034</v>
      </c>
      <c r="H470" s="4" t="s">
        <v>2035</v>
      </c>
      <c r="I470" s="4" t="s">
        <v>2052</v>
      </c>
      <c r="J470" s="4"/>
      <c r="K470" s="4" t="s">
        <v>506</v>
      </c>
      <c r="L470" s="3">
        <v>80</v>
      </c>
      <c r="M470" s="12" t="s">
        <v>2578</v>
      </c>
      <c r="N470" s="4" t="s">
        <v>498</v>
      </c>
      <c r="O470" s="3" t="s">
        <v>499</v>
      </c>
      <c r="P470" s="4" t="s">
        <v>498</v>
      </c>
      <c r="Q470" s="4" t="s">
        <v>500</v>
      </c>
      <c r="R470" s="4" t="s">
        <v>510</v>
      </c>
      <c r="S470" s="4" t="s">
        <v>2658</v>
      </c>
      <c r="T470" s="18" t="s">
        <v>333</v>
      </c>
      <c r="U470" s="18" t="s">
        <v>512</v>
      </c>
      <c r="V470" s="3">
        <v>70</v>
      </c>
      <c r="W470" s="11">
        <v>13393</v>
      </c>
      <c r="X470" s="26">
        <f t="shared" si="23"/>
        <v>937510</v>
      </c>
      <c r="Y470" s="26">
        <f t="shared" si="26"/>
        <v>1050011.2000000002</v>
      </c>
      <c r="Z470" s="4" t="s">
        <v>2657</v>
      </c>
      <c r="AA470" s="5" t="s">
        <v>1405</v>
      </c>
      <c r="AB470" s="4"/>
    </row>
    <row r="471" spans="1:28" ht="140.25">
      <c r="A471" s="3" t="s">
        <v>2548</v>
      </c>
      <c r="B471" s="4" t="s">
        <v>493</v>
      </c>
      <c r="C471" s="4" t="s">
        <v>494</v>
      </c>
      <c r="D471" s="18" t="s">
        <v>63</v>
      </c>
      <c r="E471" s="4" t="s">
        <v>34</v>
      </c>
      <c r="F471" s="4" t="s">
        <v>2659</v>
      </c>
      <c r="G471" s="18" t="s">
        <v>2037</v>
      </c>
      <c r="H471" s="18" t="s">
        <v>64</v>
      </c>
      <c r="I471" s="4"/>
      <c r="J471" s="4"/>
      <c r="K471" s="4" t="s">
        <v>506</v>
      </c>
      <c r="L471" s="3">
        <v>50</v>
      </c>
      <c r="M471" s="12" t="s">
        <v>2578</v>
      </c>
      <c r="N471" s="4" t="s">
        <v>498</v>
      </c>
      <c r="O471" s="3" t="s">
        <v>1442</v>
      </c>
      <c r="P471" s="4" t="s">
        <v>498</v>
      </c>
      <c r="Q471" s="4" t="s">
        <v>500</v>
      </c>
      <c r="R471" s="12" t="s">
        <v>2044</v>
      </c>
      <c r="S471" s="4" t="s">
        <v>2658</v>
      </c>
      <c r="T471" s="12" t="s">
        <v>179</v>
      </c>
      <c r="U471" s="4" t="s">
        <v>508</v>
      </c>
      <c r="V471" s="3">
        <v>270</v>
      </c>
      <c r="W471" s="11">
        <v>4000</v>
      </c>
      <c r="X471" s="26">
        <f t="shared" si="23"/>
        <v>1080000</v>
      </c>
      <c r="Y471" s="26">
        <f t="shared" si="26"/>
        <v>1209600</v>
      </c>
      <c r="Z471" s="24" t="s">
        <v>2657</v>
      </c>
      <c r="AA471" s="5" t="s">
        <v>1405</v>
      </c>
      <c r="AB471" s="3"/>
    </row>
    <row r="472" spans="1:28" ht="191.25">
      <c r="A472" s="3" t="s">
        <v>2549</v>
      </c>
      <c r="B472" s="4" t="s">
        <v>1427</v>
      </c>
      <c r="C472" s="4" t="s">
        <v>494</v>
      </c>
      <c r="D472" s="4" t="s">
        <v>1521</v>
      </c>
      <c r="E472" s="4" t="s">
        <v>261</v>
      </c>
      <c r="F472" s="4" t="s">
        <v>1522</v>
      </c>
      <c r="G472" s="4" t="s">
        <v>1523</v>
      </c>
      <c r="H472" s="4" t="s">
        <v>1966</v>
      </c>
      <c r="I472" s="3" t="s">
        <v>2045</v>
      </c>
      <c r="J472" s="3"/>
      <c r="K472" s="12" t="s">
        <v>506</v>
      </c>
      <c r="L472" s="12" t="s">
        <v>61</v>
      </c>
      <c r="M472" s="12" t="s">
        <v>2578</v>
      </c>
      <c r="N472" s="12" t="s">
        <v>1430</v>
      </c>
      <c r="O472" s="12" t="s">
        <v>509</v>
      </c>
      <c r="P472" s="4" t="s">
        <v>498</v>
      </c>
      <c r="Q472" s="4" t="s">
        <v>500</v>
      </c>
      <c r="R472" s="12" t="s">
        <v>1431</v>
      </c>
      <c r="S472" s="12" t="s">
        <v>1432</v>
      </c>
      <c r="T472" s="12">
        <v>715</v>
      </c>
      <c r="U472" s="4" t="s">
        <v>260</v>
      </c>
      <c r="V472" s="3">
        <v>500</v>
      </c>
      <c r="W472" s="41">
        <v>650</v>
      </c>
      <c r="X472" s="47">
        <f t="shared" si="23"/>
        <v>325000</v>
      </c>
      <c r="Y472" s="26">
        <f t="shared" si="26"/>
        <v>364000.00000000006</v>
      </c>
      <c r="Z472" s="5"/>
      <c r="AA472" s="5" t="s">
        <v>1405</v>
      </c>
      <c r="AB472" s="3"/>
    </row>
    <row r="473" spans="1:29" s="147" customFormat="1" ht="48.75" customHeight="1">
      <c r="A473" s="120" t="s">
        <v>2550</v>
      </c>
      <c r="B473" s="118" t="s">
        <v>493</v>
      </c>
      <c r="C473" s="118" t="s">
        <v>494</v>
      </c>
      <c r="D473" s="141" t="s">
        <v>2635</v>
      </c>
      <c r="E473" s="142" t="s">
        <v>2636</v>
      </c>
      <c r="F473" s="142" t="s">
        <v>2637</v>
      </c>
      <c r="G473" s="142" t="s">
        <v>2638</v>
      </c>
      <c r="H473" s="142" t="s">
        <v>2639</v>
      </c>
      <c r="I473" s="120" t="s">
        <v>2640</v>
      </c>
      <c r="J473" s="120"/>
      <c r="K473" s="118" t="s">
        <v>506</v>
      </c>
      <c r="L473" s="120">
        <v>30</v>
      </c>
      <c r="M473" s="143" t="s">
        <v>2578</v>
      </c>
      <c r="N473" s="118" t="s">
        <v>498</v>
      </c>
      <c r="O473" s="120" t="s">
        <v>561</v>
      </c>
      <c r="P473" s="118" t="s">
        <v>498</v>
      </c>
      <c r="Q473" s="118" t="s">
        <v>500</v>
      </c>
      <c r="R473" s="118" t="s">
        <v>518</v>
      </c>
      <c r="S473" s="118" t="s">
        <v>511</v>
      </c>
      <c r="T473" s="156">
        <v>5111</v>
      </c>
      <c r="U473" s="141" t="s">
        <v>616</v>
      </c>
      <c r="V473" s="120">
        <v>2870</v>
      </c>
      <c r="W473" s="157">
        <v>210</v>
      </c>
      <c r="X473" s="144">
        <v>0</v>
      </c>
      <c r="Y473" s="144">
        <f>X473*1.12</f>
        <v>0</v>
      </c>
      <c r="Z473" s="158"/>
      <c r="AA473" s="76" t="s">
        <v>1405</v>
      </c>
      <c r="AB473" s="4">
        <v>11</v>
      </c>
      <c r="AC473" s="111"/>
    </row>
    <row r="474" spans="1:29" s="147" customFormat="1" ht="48.75" customHeight="1">
      <c r="A474" s="120" t="s">
        <v>2948</v>
      </c>
      <c r="B474" s="118" t="s">
        <v>493</v>
      </c>
      <c r="C474" s="118" t="s">
        <v>494</v>
      </c>
      <c r="D474" s="141" t="s">
        <v>2635</v>
      </c>
      <c r="E474" s="142" t="s">
        <v>2636</v>
      </c>
      <c r="F474" s="142" t="s">
        <v>2637</v>
      </c>
      <c r="G474" s="142" t="s">
        <v>2638</v>
      </c>
      <c r="H474" s="142" t="s">
        <v>2639</v>
      </c>
      <c r="I474" s="120" t="s">
        <v>2640</v>
      </c>
      <c r="J474" s="120"/>
      <c r="K474" s="118" t="s">
        <v>506</v>
      </c>
      <c r="L474" s="120">
        <v>30</v>
      </c>
      <c r="M474" s="143" t="s">
        <v>2578</v>
      </c>
      <c r="N474" s="118" t="s">
        <v>498</v>
      </c>
      <c r="O474" s="3" t="s">
        <v>1419</v>
      </c>
      <c r="P474" s="118" t="s">
        <v>498</v>
      </c>
      <c r="Q474" s="118" t="s">
        <v>500</v>
      </c>
      <c r="R474" s="118" t="s">
        <v>518</v>
      </c>
      <c r="S474" s="118" t="s">
        <v>511</v>
      </c>
      <c r="T474" s="156">
        <v>5111</v>
      </c>
      <c r="U474" s="141" t="s">
        <v>616</v>
      </c>
      <c r="V474" s="120">
        <v>2870</v>
      </c>
      <c r="W474" s="157">
        <v>210</v>
      </c>
      <c r="X474" s="144">
        <f>V474*W474</f>
        <v>602700</v>
      </c>
      <c r="Y474" s="144">
        <f>X474*1.12</f>
        <v>675024.0000000001</v>
      </c>
      <c r="Z474" s="158"/>
      <c r="AA474" s="76" t="s">
        <v>1405</v>
      </c>
      <c r="AB474" s="4"/>
      <c r="AC474" s="111"/>
    </row>
    <row r="475" spans="1:28" ht="133.5" customHeight="1">
      <c r="A475" s="3" t="s">
        <v>2551</v>
      </c>
      <c r="B475" s="4" t="s">
        <v>1427</v>
      </c>
      <c r="C475" s="4" t="s">
        <v>494</v>
      </c>
      <c r="D475" s="3" t="s">
        <v>1524</v>
      </c>
      <c r="E475" s="3" t="s">
        <v>432</v>
      </c>
      <c r="F475" s="3" t="s">
        <v>1525</v>
      </c>
      <c r="G475" s="3" t="s">
        <v>1526</v>
      </c>
      <c r="H475" s="3" t="s">
        <v>2046</v>
      </c>
      <c r="I475" s="5"/>
      <c r="J475" s="5"/>
      <c r="K475" s="12" t="s">
        <v>506</v>
      </c>
      <c r="L475" s="12" t="s">
        <v>61</v>
      </c>
      <c r="M475" s="12" t="s">
        <v>2578</v>
      </c>
      <c r="N475" s="12" t="s">
        <v>1430</v>
      </c>
      <c r="O475" s="12" t="s">
        <v>709</v>
      </c>
      <c r="P475" s="12" t="s">
        <v>498</v>
      </c>
      <c r="Q475" s="12" t="s">
        <v>500</v>
      </c>
      <c r="R475" s="12" t="s">
        <v>2044</v>
      </c>
      <c r="S475" s="12" t="s">
        <v>1432</v>
      </c>
      <c r="T475" s="12">
        <v>796</v>
      </c>
      <c r="U475" s="12" t="s">
        <v>508</v>
      </c>
      <c r="V475" s="3">
        <v>40</v>
      </c>
      <c r="W475" s="41">
        <v>900</v>
      </c>
      <c r="X475" s="47">
        <f t="shared" si="23"/>
        <v>36000</v>
      </c>
      <c r="Y475" s="26">
        <f t="shared" si="26"/>
        <v>40320.00000000001</v>
      </c>
      <c r="Z475" s="5"/>
      <c r="AA475" s="5" t="s">
        <v>1405</v>
      </c>
      <c r="AB475" s="3"/>
    </row>
    <row r="476" spans="1:29" ht="93" customHeight="1">
      <c r="A476" s="3" t="s">
        <v>2552</v>
      </c>
      <c r="B476" s="4" t="s">
        <v>493</v>
      </c>
      <c r="C476" s="4" t="s">
        <v>494</v>
      </c>
      <c r="D476" s="38" t="s">
        <v>1502</v>
      </c>
      <c r="E476" s="38" t="s">
        <v>1503</v>
      </c>
      <c r="F476" s="38" t="s">
        <v>1533</v>
      </c>
      <c r="G476" s="38" t="s">
        <v>1534</v>
      </c>
      <c r="H476" s="38" t="s">
        <v>1504</v>
      </c>
      <c r="I476" s="10"/>
      <c r="J476" s="10"/>
      <c r="K476" s="4" t="s">
        <v>506</v>
      </c>
      <c r="L476" s="3">
        <v>0</v>
      </c>
      <c r="M476" s="12" t="s">
        <v>2578</v>
      </c>
      <c r="N476" s="4" t="s">
        <v>498</v>
      </c>
      <c r="O476" s="3" t="s">
        <v>1505</v>
      </c>
      <c r="P476" s="4" t="s">
        <v>498</v>
      </c>
      <c r="Q476" s="4" t="s">
        <v>500</v>
      </c>
      <c r="R476" s="16" t="s">
        <v>515</v>
      </c>
      <c r="S476" s="12" t="s">
        <v>1432</v>
      </c>
      <c r="T476" s="106">
        <v>796</v>
      </c>
      <c r="U476" s="90" t="s">
        <v>856</v>
      </c>
      <c r="V476" s="3">
        <v>1</v>
      </c>
      <c r="W476" s="11">
        <f>552700+82300</f>
        <v>635000</v>
      </c>
      <c r="X476" s="26">
        <f>V476*W476</f>
        <v>635000</v>
      </c>
      <c r="Y476" s="26">
        <f>X476*1.12</f>
        <v>711200.0000000001</v>
      </c>
      <c r="Z476" s="3"/>
      <c r="AA476" s="4" t="s">
        <v>1405</v>
      </c>
      <c r="AB476" s="4"/>
      <c r="AC476" s="28"/>
    </row>
    <row r="477" spans="1:28" ht="140.25">
      <c r="A477" s="3" t="s">
        <v>2553</v>
      </c>
      <c r="B477" s="71" t="s">
        <v>493</v>
      </c>
      <c r="C477" s="71" t="s">
        <v>494</v>
      </c>
      <c r="D477" s="71" t="s">
        <v>1565</v>
      </c>
      <c r="E477" s="71" t="s">
        <v>1566</v>
      </c>
      <c r="F477" s="71" t="s">
        <v>1973</v>
      </c>
      <c r="G477" s="71" t="s">
        <v>1567</v>
      </c>
      <c r="H477" s="71" t="s">
        <v>1974</v>
      </c>
      <c r="I477" s="71" t="s">
        <v>1496</v>
      </c>
      <c r="J477" s="71"/>
      <c r="K477" s="4" t="s">
        <v>506</v>
      </c>
      <c r="L477" s="14">
        <v>0</v>
      </c>
      <c r="M477" s="12" t="s">
        <v>2578</v>
      </c>
      <c r="N477" s="4" t="s">
        <v>498</v>
      </c>
      <c r="O477" s="3" t="s">
        <v>1532</v>
      </c>
      <c r="P477" s="3" t="s">
        <v>794</v>
      </c>
      <c r="Q477" s="4" t="s">
        <v>500</v>
      </c>
      <c r="R477" s="3" t="s">
        <v>518</v>
      </c>
      <c r="S477" s="12" t="s">
        <v>1432</v>
      </c>
      <c r="T477" s="12">
        <v>796</v>
      </c>
      <c r="U477" s="4" t="s">
        <v>508</v>
      </c>
      <c r="V477" s="3">
        <v>1</v>
      </c>
      <c r="W477" s="24">
        <v>21200</v>
      </c>
      <c r="X477" s="26">
        <f aca="true" t="shared" si="27" ref="X477:X483">V477*W477</f>
        <v>21200</v>
      </c>
      <c r="Y477" s="26">
        <f>X477*1.12</f>
        <v>23744.000000000004</v>
      </c>
      <c r="Z477" s="4"/>
      <c r="AA477" s="4" t="s">
        <v>1564</v>
      </c>
      <c r="AB477" s="4"/>
    </row>
    <row r="478" spans="1:28" ht="127.5">
      <c r="A478" s="3" t="s">
        <v>2554</v>
      </c>
      <c r="B478" s="71" t="s">
        <v>493</v>
      </c>
      <c r="C478" s="71" t="s">
        <v>494</v>
      </c>
      <c r="D478" s="71" t="s">
        <v>1568</v>
      </c>
      <c r="E478" s="10" t="s">
        <v>1566</v>
      </c>
      <c r="F478" s="71" t="s">
        <v>1973</v>
      </c>
      <c r="G478" s="4" t="s">
        <v>1569</v>
      </c>
      <c r="H478" s="4" t="s">
        <v>1975</v>
      </c>
      <c r="I478" s="71" t="s">
        <v>1501</v>
      </c>
      <c r="J478" s="71"/>
      <c r="K478" s="4" t="s">
        <v>506</v>
      </c>
      <c r="L478" s="14">
        <v>0</v>
      </c>
      <c r="M478" s="12" t="s">
        <v>2578</v>
      </c>
      <c r="N478" s="4" t="s">
        <v>498</v>
      </c>
      <c r="O478" s="3" t="s">
        <v>1532</v>
      </c>
      <c r="P478" s="3" t="s">
        <v>794</v>
      </c>
      <c r="Q478" s="4" t="s">
        <v>500</v>
      </c>
      <c r="R478" s="3" t="s">
        <v>518</v>
      </c>
      <c r="S478" s="12" t="s">
        <v>1432</v>
      </c>
      <c r="T478" s="12">
        <v>796</v>
      </c>
      <c r="U478" s="4" t="s">
        <v>508</v>
      </c>
      <c r="V478" s="3">
        <v>5</v>
      </c>
      <c r="W478" s="24">
        <v>13920</v>
      </c>
      <c r="X478" s="26">
        <f t="shared" si="27"/>
        <v>69600</v>
      </c>
      <c r="Y478" s="26">
        <f aca="true" t="shared" si="28" ref="Y478:Y485">X478*1.12</f>
        <v>77952.00000000001</v>
      </c>
      <c r="Z478" s="4"/>
      <c r="AA478" s="4" t="s">
        <v>1564</v>
      </c>
      <c r="AB478" s="4"/>
    </row>
    <row r="479" spans="1:28" ht="102">
      <c r="A479" s="3" t="s">
        <v>2555</v>
      </c>
      <c r="B479" s="71" t="s">
        <v>493</v>
      </c>
      <c r="C479" s="71" t="s">
        <v>494</v>
      </c>
      <c r="D479" s="71" t="s">
        <v>1571</v>
      </c>
      <c r="E479" s="71" t="s">
        <v>1137</v>
      </c>
      <c r="F479" s="71" t="s">
        <v>1976</v>
      </c>
      <c r="G479" s="71" t="s">
        <v>1572</v>
      </c>
      <c r="H479" s="71" t="s">
        <v>1977</v>
      </c>
      <c r="I479" s="71" t="s">
        <v>1570</v>
      </c>
      <c r="J479" s="71"/>
      <c r="K479" s="4" t="s">
        <v>506</v>
      </c>
      <c r="L479" s="3">
        <v>0</v>
      </c>
      <c r="M479" s="12" t="s">
        <v>2578</v>
      </c>
      <c r="N479" s="4" t="s">
        <v>498</v>
      </c>
      <c r="O479" s="3" t="s">
        <v>1532</v>
      </c>
      <c r="P479" s="3" t="s">
        <v>794</v>
      </c>
      <c r="Q479" s="4" t="s">
        <v>500</v>
      </c>
      <c r="R479" s="3" t="s">
        <v>518</v>
      </c>
      <c r="S479" s="12" t="s">
        <v>1432</v>
      </c>
      <c r="T479" s="12" t="s">
        <v>608</v>
      </c>
      <c r="U479" s="4" t="s">
        <v>609</v>
      </c>
      <c r="V479" s="3">
        <v>305</v>
      </c>
      <c r="W479" s="24">
        <v>58.034</v>
      </c>
      <c r="X479" s="26">
        <v>0</v>
      </c>
      <c r="Y479" s="26">
        <f t="shared" si="28"/>
        <v>0</v>
      </c>
      <c r="Z479" s="4"/>
      <c r="AA479" s="4" t="s">
        <v>1564</v>
      </c>
      <c r="AB479" s="4" t="s">
        <v>3013</v>
      </c>
    </row>
    <row r="480" spans="1:28" ht="102">
      <c r="A480" s="3" t="s">
        <v>3012</v>
      </c>
      <c r="B480" s="71" t="s">
        <v>493</v>
      </c>
      <c r="C480" s="71" t="s">
        <v>494</v>
      </c>
      <c r="D480" s="71" t="s">
        <v>1571</v>
      </c>
      <c r="E480" s="71" t="s">
        <v>1137</v>
      </c>
      <c r="F480" s="71" t="s">
        <v>1976</v>
      </c>
      <c r="G480" s="71" t="s">
        <v>1572</v>
      </c>
      <c r="H480" s="71" t="s">
        <v>1977</v>
      </c>
      <c r="I480" s="71" t="s">
        <v>1570</v>
      </c>
      <c r="J480" s="71"/>
      <c r="K480" s="4" t="s">
        <v>497</v>
      </c>
      <c r="L480" s="3">
        <v>0</v>
      </c>
      <c r="M480" s="12" t="s">
        <v>2578</v>
      </c>
      <c r="N480" s="4" t="s">
        <v>498</v>
      </c>
      <c r="O480" s="3" t="s">
        <v>1532</v>
      </c>
      <c r="P480" s="3" t="s">
        <v>794</v>
      </c>
      <c r="Q480" s="4" t="s">
        <v>500</v>
      </c>
      <c r="R480" s="3" t="s">
        <v>518</v>
      </c>
      <c r="S480" s="12" t="s">
        <v>1432</v>
      </c>
      <c r="T480" s="12" t="s">
        <v>608</v>
      </c>
      <c r="U480" s="4" t="s">
        <v>609</v>
      </c>
      <c r="V480" s="3">
        <v>15</v>
      </c>
      <c r="W480" s="24">
        <v>110</v>
      </c>
      <c r="X480" s="26">
        <f>V480*W480</f>
        <v>1650</v>
      </c>
      <c r="Y480" s="26">
        <f>X480*1.12</f>
        <v>1848.0000000000002</v>
      </c>
      <c r="Z480" s="4"/>
      <c r="AA480" s="4" t="s">
        <v>1564</v>
      </c>
      <c r="AB480" s="4"/>
    </row>
    <row r="481" spans="1:28" ht="102">
      <c r="A481" s="3" t="s">
        <v>2556</v>
      </c>
      <c r="B481" s="71" t="s">
        <v>493</v>
      </c>
      <c r="C481" s="71" t="s">
        <v>494</v>
      </c>
      <c r="D481" s="71" t="s">
        <v>1573</v>
      </c>
      <c r="E481" s="71" t="s">
        <v>1574</v>
      </c>
      <c r="F481" s="71" t="s">
        <v>1575</v>
      </c>
      <c r="G481" s="71" t="s">
        <v>1576</v>
      </c>
      <c r="H481" s="71" t="s">
        <v>1978</v>
      </c>
      <c r="I481" s="10" t="s">
        <v>1497</v>
      </c>
      <c r="J481" s="10"/>
      <c r="K481" s="4" t="s">
        <v>506</v>
      </c>
      <c r="L481" s="3">
        <v>0</v>
      </c>
      <c r="M481" s="12" t="s">
        <v>2578</v>
      </c>
      <c r="N481" s="4" t="s">
        <v>498</v>
      </c>
      <c r="O481" s="3" t="s">
        <v>1532</v>
      </c>
      <c r="P481" s="3" t="s">
        <v>794</v>
      </c>
      <c r="Q481" s="4" t="s">
        <v>500</v>
      </c>
      <c r="R481" s="3" t="s">
        <v>518</v>
      </c>
      <c r="S481" s="12" t="s">
        <v>1432</v>
      </c>
      <c r="T481" s="12">
        <v>796</v>
      </c>
      <c r="U481" s="4" t="s">
        <v>508</v>
      </c>
      <c r="V481" s="3">
        <v>10</v>
      </c>
      <c r="W481" s="24">
        <v>2300</v>
      </c>
      <c r="X481" s="26">
        <f t="shared" si="27"/>
        <v>23000</v>
      </c>
      <c r="Y481" s="26">
        <f t="shared" si="28"/>
        <v>25760.000000000004</v>
      </c>
      <c r="Z481" s="4"/>
      <c r="AA481" s="4" t="s">
        <v>1564</v>
      </c>
      <c r="AB481" s="4"/>
    </row>
    <row r="482" spans="1:28" ht="102">
      <c r="A482" s="3" t="s">
        <v>2557</v>
      </c>
      <c r="B482" s="71" t="s">
        <v>493</v>
      </c>
      <c r="C482" s="71" t="s">
        <v>494</v>
      </c>
      <c r="D482" s="71" t="s">
        <v>1578</v>
      </c>
      <c r="E482" s="4" t="s">
        <v>1579</v>
      </c>
      <c r="F482" s="3" t="s">
        <v>1580</v>
      </c>
      <c r="G482" s="4" t="s">
        <v>1581</v>
      </c>
      <c r="H482" s="4" t="s">
        <v>1979</v>
      </c>
      <c r="I482" s="10" t="s">
        <v>1498</v>
      </c>
      <c r="J482" s="10"/>
      <c r="K482" s="4" t="s">
        <v>506</v>
      </c>
      <c r="L482" s="3">
        <v>0</v>
      </c>
      <c r="M482" s="12" t="s">
        <v>2578</v>
      </c>
      <c r="N482" s="4" t="s">
        <v>498</v>
      </c>
      <c r="O482" s="3" t="s">
        <v>1532</v>
      </c>
      <c r="P482" s="3" t="s">
        <v>794</v>
      </c>
      <c r="Q482" s="4" t="s">
        <v>500</v>
      </c>
      <c r="R482" s="3" t="s">
        <v>518</v>
      </c>
      <c r="S482" s="12" t="s">
        <v>1432</v>
      </c>
      <c r="T482" s="12" t="s">
        <v>179</v>
      </c>
      <c r="U482" s="4" t="s">
        <v>508</v>
      </c>
      <c r="V482" s="3">
        <v>10</v>
      </c>
      <c r="W482" s="24">
        <v>1500</v>
      </c>
      <c r="X482" s="26">
        <f t="shared" si="27"/>
        <v>15000</v>
      </c>
      <c r="Y482" s="26">
        <f t="shared" si="28"/>
        <v>16800</v>
      </c>
      <c r="Z482" s="4"/>
      <c r="AA482" s="4" t="s">
        <v>1564</v>
      </c>
      <c r="AB482" s="4"/>
    </row>
    <row r="483" spans="1:28" ht="102">
      <c r="A483" s="3" t="s">
        <v>2558</v>
      </c>
      <c r="B483" s="71" t="s">
        <v>493</v>
      </c>
      <c r="C483" s="71" t="s">
        <v>494</v>
      </c>
      <c r="D483" s="3" t="s">
        <v>1582</v>
      </c>
      <c r="E483" s="4" t="s">
        <v>1583</v>
      </c>
      <c r="F483" s="3" t="s">
        <v>1584</v>
      </c>
      <c r="G483" s="4" t="s">
        <v>1585</v>
      </c>
      <c r="H483" s="4" t="s">
        <v>1980</v>
      </c>
      <c r="I483" s="10" t="s">
        <v>1499</v>
      </c>
      <c r="J483" s="10"/>
      <c r="K483" s="4" t="s">
        <v>506</v>
      </c>
      <c r="L483" s="3">
        <v>0</v>
      </c>
      <c r="M483" s="12" t="s">
        <v>2578</v>
      </c>
      <c r="N483" s="4" t="s">
        <v>498</v>
      </c>
      <c r="O483" s="3" t="s">
        <v>1532</v>
      </c>
      <c r="P483" s="3" t="s">
        <v>794</v>
      </c>
      <c r="Q483" s="4" t="s">
        <v>500</v>
      </c>
      <c r="R483" s="3" t="s">
        <v>518</v>
      </c>
      <c r="S483" s="12" t="s">
        <v>1432</v>
      </c>
      <c r="T483" s="12" t="s">
        <v>179</v>
      </c>
      <c r="U483" s="4" t="s">
        <v>508</v>
      </c>
      <c r="V483" s="3">
        <v>1</v>
      </c>
      <c r="W483" s="24">
        <v>13800</v>
      </c>
      <c r="X483" s="26">
        <f t="shared" si="27"/>
        <v>13800</v>
      </c>
      <c r="Y483" s="26">
        <f t="shared" si="28"/>
        <v>15456.000000000002</v>
      </c>
      <c r="Z483" s="4"/>
      <c r="AA483" s="4" t="s">
        <v>1564</v>
      </c>
      <c r="AB483" s="4"/>
    </row>
    <row r="484" spans="1:28" ht="102">
      <c r="A484" s="3" t="s">
        <v>2559</v>
      </c>
      <c r="B484" s="71" t="s">
        <v>493</v>
      </c>
      <c r="C484" s="71" t="s">
        <v>494</v>
      </c>
      <c r="D484" s="3" t="s">
        <v>1586</v>
      </c>
      <c r="E484" s="4" t="s">
        <v>1587</v>
      </c>
      <c r="F484" s="4" t="s">
        <v>1587</v>
      </c>
      <c r="G484" s="4" t="s">
        <v>1588</v>
      </c>
      <c r="H484" s="4" t="s">
        <v>1981</v>
      </c>
      <c r="I484" s="10" t="s">
        <v>1500</v>
      </c>
      <c r="J484" s="10"/>
      <c r="K484" s="4" t="s">
        <v>506</v>
      </c>
      <c r="L484" s="3">
        <v>0</v>
      </c>
      <c r="M484" s="12" t="s">
        <v>2578</v>
      </c>
      <c r="N484" s="4" t="s">
        <v>498</v>
      </c>
      <c r="O484" s="3" t="s">
        <v>1532</v>
      </c>
      <c r="P484" s="3" t="s">
        <v>794</v>
      </c>
      <c r="Q484" s="4" t="s">
        <v>500</v>
      </c>
      <c r="R484" s="3" t="s">
        <v>518</v>
      </c>
      <c r="S484" s="12" t="s">
        <v>1432</v>
      </c>
      <c r="T484" s="12" t="s">
        <v>179</v>
      </c>
      <c r="U484" s="4" t="s">
        <v>508</v>
      </c>
      <c r="V484" s="3">
        <v>100</v>
      </c>
      <c r="W484" s="24">
        <v>50</v>
      </c>
      <c r="X484" s="26">
        <v>0</v>
      </c>
      <c r="Y484" s="26">
        <f t="shared" si="28"/>
        <v>0</v>
      </c>
      <c r="Z484" s="4"/>
      <c r="AA484" s="4" t="s">
        <v>1564</v>
      </c>
      <c r="AB484" s="4" t="s">
        <v>3014</v>
      </c>
    </row>
    <row r="485" spans="1:28" ht="102">
      <c r="A485" s="3" t="s">
        <v>3015</v>
      </c>
      <c r="B485" s="71" t="s">
        <v>493</v>
      </c>
      <c r="C485" s="71" t="s">
        <v>494</v>
      </c>
      <c r="D485" s="3" t="s">
        <v>1586</v>
      </c>
      <c r="E485" s="4" t="s">
        <v>1587</v>
      </c>
      <c r="F485" s="4" t="s">
        <v>1587</v>
      </c>
      <c r="G485" s="4" t="s">
        <v>1588</v>
      </c>
      <c r="H485" s="4" t="s">
        <v>1981</v>
      </c>
      <c r="I485" s="10" t="s">
        <v>1500</v>
      </c>
      <c r="J485" s="10"/>
      <c r="K485" s="4" t="s">
        <v>497</v>
      </c>
      <c r="L485" s="3">
        <v>0</v>
      </c>
      <c r="M485" s="12" t="s">
        <v>2578</v>
      </c>
      <c r="N485" s="4" t="s">
        <v>498</v>
      </c>
      <c r="O485" s="3" t="s">
        <v>1532</v>
      </c>
      <c r="P485" s="3" t="s">
        <v>794</v>
      </c>
      <c r="Q485" s="4" t="s">
        <v>500</v>
      </c>
      <c r="R485" s="3" t="s">
        <v>518</v>
      </c>
      <c r="S485" s="12" t="s">
        <v>1432</v>
      </c>
      <c r="T485" s="12" t="s">
        <v>179</v>
      </c>
      <c r="U485" s="4" t="s">
        <v>508</v>
      </c>
      <c r="V485" s="3">
        <v>30</v>
      </c>
      <c r="W485" s="24">
        <v>50</v>
      </c>
      <c r="X485" s="26">
        <f>V485*W485</f>
        <v>1500</v>
      </c>
      <c r="Y485" s="26">
        <f t="shared" si="28"/>
        <v>1680.0000000000002</v>
      </c>
      <c r="Z485" s="4"/>
      <c r="AA485" s="4" t="s">
        <v>1564</v>
      </c>
      <c r="AB485" s="4"/>
    </row>
    <row r="486" spans="1:29" ht="55.5" customHeight="1">
      <c r="A486" s="3" t="s">
        <v>2560</v>
      </c>
      <c r="B486" s="4" t="s">
        <v>493</v>
      </c>
      <c r="C486" s="4" t="s">
        <v>494</v>
      </c>
      <c r="D486" s="4" t="s">
        <v>1892</v>
      </c>
      <c r="E486" s="4" t="s">
        <v>1893</v>
      </c>
      <c r="F486" s="4" t="s">
        <v>1894</v>
      </c>
      <c r="G486" s="4" t="s">
        <v>1895</v>
      </c>
      <c r="H486" s="4" t="s">
        <v>1896</v>
      </c>
      <c r="I486" s="4"/>
      <c r="J486" s="4"/>
      <c r="K486" s="4" t="s">
        <v>506</v>
      </c>
      <c r="L486" s="4">
        <v>0</v>
      </c>
      <c r="M486" s="4">
        <v>231010000</v>
      </c>
      <c r="N486" s="4" t="s">
        <v>498</v>
      </c>
      <c r="O486" s="4" t="s">
        <v>514</v>
      </c>
      <c r="P486" s="4" t="s">
        <v>498</v>
      </c>
      <c r="Q486" s="4" t="s">
        <v>500</v>
      </c>
      <c r="R486" s="4" t="s">
        <v>518</v>
      </c>
      <c r="S486" s="4" t="s">
        <v>511</v>
      </c>
      <c r="T486" s="4">
        <v>796</v>
      </c>
      <c r="U486" s="4" t="s">
        <v>508</v>
      </c>
      <c r="V486" s="4">
        <v>100</v>
      </c>
      <c r="W486" s="24">
        <v>32400</v>
      </c>
      <c r="X486" s="24">
        <f>W486*V486</f>
        <v>3240000</v>
      </c>
      <c r="Y486" s="24">
        <f>X486*1.12</f>
        <v>3628800.0000000005</v>
      </c>
      <c r="Z486" s="4"/>
      <c r="AA486" s="4" t="s">
        <v>1405</v>
      </c>
      <c r="AB486" s="4"/>
      <c r="AC486" s="28"/>
    </row>
    <row r="487" spans="1:255" s="36" customFormat="1" ht="140.25">
      <c r="A487" s="3" t="s">
        <v>2682</v>
      </c>
      <c r="B487" s="4" t="s">
        <v>493</v>
      </c>
      <c r="C487" s="4" t="s">
        <v>494</v>
      </c>
      <c r="D487" s="4" t="s">
        <v>1401</v>
      </c>
      <c r="E487" s="4" t="s">
        <v>1402</v>
      </c>
      <c r="F487" s="4" t="s">
        <v>1968</v>
      </c>
      <c r="G487" s="10" t="s">
        <v>1403</v>
      </c>
      <c r="H487" s="10" t="s">
        <v>1969</v>
      </c>
      <c r="I487" s="10" t="s">
        <v>1404</v>
      </c>
      <c r="J487" s="10"/>
      <c r="K487" s="4" t="s">
        <v>497</v>
      </c>
      <c r="L487" s="16">
        <v>100</v>
      </c>
      <c r="M487" s="12" t="s">
        <v>2578</v>
      </c>
      <c r="N487" s="4" t="s">
        <v>498</v>
      </c>
      <c r="O487" s="16" t="s">
        <v>499</v>
      </c>
      <c r="P487" s="4" t="s">
        <v>498</v>
      </c>
      <c r="Q487" s="4" t="s">
        <v>500</v>
      </c>
      <c r="R487" s="4" t="s">
        <v>1339</v>
      </c>
      <c r="S487" s="3" t="s">
        <v>86</v>
      </c>
      <c r="T487" s="12" t="s">
        <v>179</v>
      </c>
      <c r="U487" s="4" t="s">
        <v>508</v>
      </c>
      <c r="V487" s="3">
        <v>1</v>
      </c>
      <c r="W487" s="47">
        <v>1627000</v>
      </c>
      <c r="X487" s="47">
        <v>0</v>
      </c>
      <c r="Y487" s="26">
        <f>X487*1.12</f>
        <v>0</v>
      </c>
      <c r="Z487" s="5"/>
      <c r="AA487" s="5" t="s">
        <v>1405</v>
      </c>
      <c r="AB487" s="4">
        <v>11</v>
      </c>
      <c r="AC487" s="138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  <c r="EK487" s="6"/>
      <c r="EL487" s="6"/>
      <c r="EM487" s="6"/>
      <c r="EN487" s="6"/>
      <c r="EO487" s="6"/>
      <c r="EP487" s="6"/>
      <c r="EQ487" s="6"/>
      <c r="ER487" s="6"/>
      <c r="ES487" s="6"/>
      <c r="ET487" s="6"/>
      <c r="EU487" s="6"/>
      <c r="EV487" s="6"/>
      <c r="EW487" s="6"/>
      <c r="EX487" s="6"/>
      <c r="EY487" s="6"/>
      <c r="EZ487" s="6"/>
      <c r="FA487" s="6"/>
      <c r="FB487" s="6"/>
      <c r="FC487" s="6"/>
      <c r="FD487" s="6"/>
      <c r="FE487" s="6"/>
      <c r="FF487" s="6"/>
      <c r="FG487" s="6"/>
      <c r="FH487" s="6"/>
      <c r="FI487" s="6"/>
      <c r="FJ487" s="6"/>
      <c r="FK487" s="6"/>
      <c r="FL487" s="6"/>
      <c r="FM487" s="6"/>
      <c r="FN487" s="6"/>
      <c r="FO487" s="6"/>
      <c r="FP487" s="6"/>
      <c r="FQ487" s="6"/>
      <c r="FR487" s="6"/>
      <c r="FS487" s="6"/>
      <c r="FT487" s="6"/>
      <c r="FU487" s="6"/>
      <c r="FV487" s="6"/>
      <c r="FW487" s="6"/>
      <c r="FX487" s="6"/>
      <c r="FY487" s="6"/>
      <c r="FZ487" s="6"/>
      <c r="GA487" s="6"/>
      <c r="GB487" s="6"/>
      <c r="GC487" s="6"/>
      <c r="GD487" s="6"/>
      <c r="GE487" s="6"/>
      <c r="GF487" s="6"/>
      <c r="GG487" s="6"/>
      <c r="GH487" s="6"/>
      <c r="GI487" s="6"/>
      <c r="GJ487" s="6"/>
      <c r="GK487" s="6"/>
      <c r="GL487" s="6"/>
      <c r="GM487" s="6"/>
      <c r="GN487" s="6"/>
      <c r="GO487" s="6"/>
      <c r="GP487" s="6"/>
      <c r="GQ487" s="6"/>
      <c r="GR487" s="6"/>
      <c r="GS487" s="6"/>
      <c r="GT487" s="6"/>
      <c r="GU487" s="6"/>
      <c r="GV487" s="6"/>
      <c r="GW487" s="6"/>
      <c r="GX487" s="6"/>
      <c r="GY487" s="6"/>
      <c r="GZ487" s="6"/>
      <c r="HA487" s="6"/>
      <c r="HB487" s="6"/>
      <c r="HC487" s="6"/>
      <c r="HD487" s="6"/>
      <c r="HE487" s="6"/>
      <c r="HF487" s="6"/>
      <c r="HG487" s="6"/>
      <c r="HH487" s="6"/>
      <c r="HI487" s="6"/>
      <c r="HJ487" s="6"/>
      <c r="HK487" s="6"/>
      <c r="HL487" s="6"/>
      <c r="HM487" s="6"/>
      <c r="HN487" s="6"/>
      <c r="HO487" s="6"/>
      <c r="HP487" s="6"/>
      <c r="HQ487" s="6"/>
      <c r="HR487" s="6"/>
      <c r="HS487" s="6"/>
      <c r="HT487" s="6"/>
      <c r="HU487" s="6"/>
      <c r="HV487" s="6"/>
      <c r="HW487" s="6"/>
      <c r="HX487" s="6"/>
      <c r="HY487" s="6"/>
      <c r="HZ487" s="6"/>
      <c r="IA487" s="6"/>
      <c r="IB487" s="6"/>
      <c r="IC487" s="6"/>
      <c r="ID487" s="6"/>
      <c r="IE487" s="6"/>
      <c r="IF487" s="6"/>
      <c r="IG487" s="6"/>
      <c r="IH487" s="6"/>
      <c r="II487" s="6"/>
      <c r="IJ487" s="6"/>
      <c r="IK487" s="6"/>
      <c r="IL487" s="6"/>
      <c r="IM487" s="6"/>
      <c r="IN487" s="6"/>
      <c r="IO487" s="6"/>
      <c r="IP487" s="6"/>
      <c r="IQ487" s="6"/>
      <c r="IR487" s="6"/>
      <c r="IS487" s="6"/>
      <c r="IT487" s="6"/>
      <c r="IU487" s="6"/>
    </row>
    <row r="488" spans="1:255" s="36" customFormat="1" ht="140.25">
      <c r="A488" s="3" t="s">
        <v>2710</v>
      </c>
      <c r="B488" s="4" t="s">
        <v>493</v>
      </c>
      <c r="C488" s="4" t="s">
        <v>494</v>
      </c>
      <c r="D488" s="4" t="s">
        <v>1401</v>
      </c>
      <c r="E488" s="4" t="s">
        <v>1402</v>
      </c>
      <c r="F488" s="4" t="s">
        <v>1968</v>
      </c>
      <c r="G488" s="10" t="s">
        <v>1403</v>
      </c>
      <c r="H488" s="10" t="s">
        <v>1969</v>
      </c>
      <c r="I488" s="10" t="s">
        <v>1404</v>
      </c>
      <c r="J488" s="10"/>
      <c r="K488" s="4" t="s">
        <v>497</v>
      </c>
      <c r="L488" s="16">
        <v>100</v>
      </c>
      <c r="M488" s="12" t="s">
        <v>2578</v>
      </c>
      <c r="N488" s="4" t="s">
        <v>498</v>
      </c>
      <c r="O488" s="16" t="s">
        <v>1562</v>
      </c>
      <c r="P488" s="4" t="s">
        <v>498</v>
      </c>
      <c r="Q488" s="4" t="s">
        <v>500</v>
      </c>
      <c r="R488" s="4" t="s">
        <v>1339</v>
      </c>
      <c r="S488" s="3" t="s">
        <v>86</v>
      </c>
      <c r="T488" s="12" t="s">
        <v>179</v>
      </c>
      <c r="U488" s="4" t="s">
        <v>508</v>
      </c>
      <c r="V488" s="3">
        <v>1</v>
      </c>
      <c r="W488" s="47">
        <v>1627000</v>
      </c>
      <c r="X488" s="47">
        <f>V488*W488</f>
        <v>1627000</v>
      </c>
      <c r="Y488" s="26">
        <f>X488*1.12</f>
        <v>1822240.0000000002</v>
      </c>
      <c r="Z488" s="5"/>
      <c r="AA488" s="5" t="s">
        <v>1405</v>
      </c>
      <c r="AB488" s="4"/>
      <c r="AC488" s="138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  <c r="EP488" s="6"/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  <c r="FD488" s="6"/>
      <c r="FE488" s="6"/>
      <c r="FF488" s="6"/>
      <c r="FG488" s="6"/>
      <c r="FH488" s="6"/>
      <c r="FI488" s="6"/>
      <c r="FJ488" s="6"/>
      <c r="FK488" s="6"/>
      <c r="FL488" s="6"/>
      <c r="FM488" s="6"/>
      <c r="FN488" s="6"/>
      <c r="FO488" s="6"/>
      <c r="FP488" s="6"/>
      <c r="FQ488" s="6"/>
      <c r="FR488" s="6"/>
      <c r="FS488" s="6"/>
      <c r="FT488" s="6"/>
      <c r="FU488" s="6"/>
      <c r="FV488" s="6"/>
      <c r="FW488" s="6"/>
      <c r="FX488" s="6"/>
      <c r="FY488" s="6"/>
      <c r="FZ488" s="6"/>
      <c r="GA488" s="6"/>
      <c r="GB488" s="6"/>
      <c r="GC488" s="6"/>
      <c r="GD488" s="6"/>
      <c r="GE488" s="6"/>
      <c r="GF488" s="6"/>
      <c r="GG488" s="6"/>
      <c r="GH488" s="6"/>
      <c r="GI488" s="6"/>
      <c r="GJ488" s="6"/>
      <c r="GK488" s="6"/>
      <c r="GL488" s="6"/>
      <c r="GM488" s="6"/>
      <c r="GN488" s="6"/>
      <c r="GO488" s="6"/>
      <c r="GP488" s="6"/>
      <c r="GQ488" s="6"/>
      <c r="GR488" s="6"/>
      <c r="GS488" s="6"/>
      <c r="GT488" s="6"/>
      <c r="GU488" s="6"/>
      <c r="GV488" s="6"/>
      <c r="GW488" s="6"/>
      <c r="GX488" s="6"/>
      <c r="GY488" s="6"/>
      <c r="GZ488" s="6"/>
      <c r="HA488" s="6"/>
      <c r="HB488" s="6"/>
      <c r="HC488" s="6"/>
      <c r="HD488" s="6"/>
      <c r="HE488" s="6"/>
      <c r="HF488" s="6"/>
      <c r="HG488" s="6"/>
      <c r="HH488" s="6"/>
      <c r="HI488" s="6"/>
      <c r="HJ488" s="6"/>
      <c r="HK488" s="6"/>
      <c r="HL488" s="6"/>
      <c r="HM488" s="6"/>
      <c r="HN488" s="6"/>
      <c r="HO488" s="6"/>
      <c r="HP488" s="6"/>
      <c r="HQ488" s="6"/>
      <c r="HR488" s="6"/>
      <c r="HS488" s="6"/>
      <c r="HT488" s="6"/>
      <c r="HU488" s="6"/>
      <c r="HV488" s="6"/>
      <c r="HW488" s="6"/>
      <c r="HX488" s="6"/>
      <c r="HY488" s="6"/>
      <c r="HZ488" s="6"/>
      <c r="IA488" s="6"/>
      <c r="IB488" s="6"/>
      <c r="IC488" s="6"/>
      <c r="ID488" s="6"/>
      <c r="IE488" s="6"/>
      <c r="IF488" s="6"/>
      <c r="IG488" s="6"/>
      <c r="IH488" s="6"/>
      <c r="II488" s="6"/>
      <c r="IJ488" s="6"/>
      <c r="IK488" s="6"/>
      <c r="IL488" s="6"/>
      <c r="IM488" s="6"/>
      <c r="IN488" s="6"/>
      <c r="IO488" s="6"/>
      <c r="IP488" s="6"/>
      <c r="IQ488" s="6"/>
      <c r="IR488" s="6"/>
      <c r="IS488" s="6"/>
      <c r="IT488" s="6"/>
      <c r="IU488" s="6"/>
    </row>
    <row r="489" spans="1:256" ht="48" customHeight="1">
      <c r="A489" s="3" t="s">
        <v>2834</v>
      </c>
      <c r="B489" s="4" t="s">
        <v>493</v>
      </c>
      <c r="C489" s="4" t="s">
        <v>494</v>
      </c>
      <c r="D489" s="10" t="s">
        <v>2868</v>
      </c>
      <c r="E489" s="10" t="s">
        <v>2867</v>
      </c>
      <c r="F489" s="10" t="s">
        <v>2866</v>
      </c>
      <c r="G489" s="10" t="s">
        <v>2864</v>
      </c>
      <c r="H489" s="10" t="s">
        <v>2865</v>
      </c>
      <c r="I489" s="3"/>
      <c r="J489" s="3"/>
      <c r="K489" s="3" t="s">
        <v>506</v>
      </c>
      <c r="L489" s="4">
        <v>0</v>
      </c>
      <c r="M489" s="4">
        <v>231010000</v>
      </c>
      <c r="N489" s="33" t="s">
        <v>498</v>
      </c>
      <c r="O489" s="4" t="s">
        <v>561</v>
      </c>
      <c r="P489" s="33" t="s">
        <v>498</v>
      </c>
      <c r="Q489" s="4" t="s">
        <v>500</v>
      </c>
      <c r="R489" s="16" t="s">
        <v>515</v>
      </c>
      <c r="S489" s="12" t="s">
        <v>2748</v>
      </c>
      <c r="T489" s="172">
        <v>796</v>
      </c>
      <c r="U489" s="171" t="s">
        <v>508</v>
      </c>
      <c r="V489" s="3">
        <v>14</v>
      </c>
      <c r="W489" s="173">
        <v>80000</v>
      </c>
      <c r="X489" s="182">
        <v>0</v>
      </c>
      <c r="Y489" s="14">
        <f>X489*1.12</f>
        <v>0</v>
      </c>
      <c r="Z489" s="174"/>
      <c r="AA489" s="175" t="s">
        <v>1405</v>
      </c>
      <c r="AB489" s="4">
        <v>11.18</v>
      </c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  <c r="BL489" s="55"/>
      <c r="BM489" s="55"/>
      <c r="BN489" s="55"/>
      <c r="BO489" s="55"/>
      <c r="BP489" s="55"/>
      <c r="BQ489" s="55"/>
      <c r="BR489" s="55"/>
      <c r="BS489" s="55"/>
      <c r="BT489" s="55"/>
      <c r="BU489" s="55"/>
      <c r="BV489" s="55"/>
      <c r="BW489" s="55"/>
      <c r="BX489" s="55"/>
      <c r="BY489" s="55"/>
      <c r="BZ489" s="55"/>
      <c r="CA489" s="55"/>
      <c r="CB489" s="55"/>
      <c r="CC489" s="55"/>
      <c r="CD489" s="55"/>
      <c r="CE489" s="55"/>
      <c r="CF489" s="55"/>
      <c r="CG489" s="55"/>
      <c r="CH489" s="55"/>
      <c r="CI489" s="55"/>
      <c r="CJ489" s="55"/>
      <c r="CK489" s="55"/>
      <c r="CL489" s="55"/>
      <c r="CM489" s="55"/>
      <c r="CN489" s="55"/>
      <c r="CO489" s="55"/>
      <c r="CP489" s="55"/>
      <c r="CQ489" s="55"/>
      <c r="CR489" s="55"/>
      <c r="CS489" s="55"/>
      <c r="CT489" s="55"/>
      <c r="CU489" s="55"/>
      <c r="CV489" s="55"/>
      <c r="CW489" s="55"/>
      <c r="CX489" s="55"/>
      <c r="CY489" s="55"/>
      <c r="CZ489" s="55"/>
      <c r="DA489" s="55"/>
      <c r="DB489" s="55"/>
      <c r="DC489" s="55"/>
      <c r="DD489" s="55"/>
      <c r="DE489" s="55"/>
      <c r="DF489" s="55"/>
      <c r="DG489" s="55"/>
      <c r="DH489" s="55"/>
      <c r="DI489" s="55"/>
      <c r="DJ489" s="55"/>
      <c r="DK489" s="55"/>
      <c r="DL489" s="55"/>
      <c r="DM489" s="55"/>
      <c r="DN489" s="55"/>
      <c r="DO489" s="55"/>
      <c r="DP489" s="55"/>
      <c r="DQ489" s="55"/>
      <c r="DR489" s="55"/>
      <c r="DS489" s="55"/>
      <c r="DT489" s="55"/>
      <c r="DU489" s="55"/>
      <c r="DV489" s="55"/>
      <c r="DW489" s="55"/>
      <c r="DX489" s="55"/>
      <c r="DY489" s="55"/>
      <c r="DZ489" s="55"/>
      <c r="EA489" s="55"/>
      <c r="EB489" s="55"/>
      <c r="EC489" s="55"/>
      <c r="ED489" s="55"/>
      <c r="EE489" s="55"/>
      <c r="EF489" s="55"/>
      <c r="EG489" s="55"/>
      <c r="EH489" s="55"/>
      <c r="EI489" s="55"/>
      <c r="EJ489" s="55"/>
      <c r="EK489" s="55"/>
      <c r="EL489" s="55"/>
      <c r="EM489" s="55"/>
      <c r="EN489" s="55"/>
      <c r="EO489" s="55"/>
      <c r="EP489" s="55"/>
      <c r="EQ489" s="55"/>
      <c r="ER489" s="55"/>
      <c r="ES489" s="55"/>
      <c r="ET489" s="55"/>
      <c r="EU489" s="55"/>
      <c r="EV489" s="55"/>
      <c r="EW489" s="55"/>
      <c r="EX489" s="55"/>
      <c r="EY489" s="55"/>
      <c r="EZ489" s="55"/>
      <c r="FA489" s="55"/>
      <c r="FB489" s="55"/>
      <c r="FC489" s="55"/>
      <c r="FD489" s="55"/>
      <c r="FE489" s="55"/>
      <c r="FF489" s="55"/>
      <c r="FG489" s="55"/>
      <c r="FH489" s="55"/>
      <c r="FI489" s="55"/>
      <c r="FJ489" s="55"/>
      <c r="FK489" s="55"/>
      <c r="FL489" s="55"/>
      <c r="FM489" s="55"/>
      <c r="FN489" s="55"/>
      <c r="FO489" s="55"/>
      <c r="FP489" s="55"/>
      <c r="FQ489" s="55"/>
      <c r="FR489" s="55"/>
      <c r="FS489" s="55"/>
      <c r="FT489" s="55"/>
      <c r="FU489" s="55"/>
      <c r="FV489" s="55"/>
      <c r="FW489" s="55"/>
      <c r="FX489" s="55"/>
      <c r="FY489" s="55"/>
      <c r="FZ489" s="55"/>
      <c r="GA489" s="55"/>
      <c r="GB489" s="55"/>
      <c r="GC489" s="55"/>
      <c r="GD489" s="55"/>
      <c r="GE489" s="55"/>
      <c r="GF489" s="55"/>
      <c r="GG489" s="55"/>
      <c r="GH489" s="55"/>
      <c r="GI489" s="55"/>
      <c r="GJ489" s="55"/>
      <c r="GK489" s="55"/>
      <c r="GL489" s="55"/>
      <c r="GM489" s="55"/>
      <c r="GN489" s="55"/>
      <c r="GO489" s="55"/>
      <c r="GP489" s="55"/>
      <c r="GQ489" s="55"/>
      <c r="GR489" s="55"/>
      <c r="GS489" s="55"/>
      <c r="GT489" s="55"/>
      <c r="GU489" s="55"/>
      <c r="GV489" s="55"/>
      <c r="GW489" s="55"/>
      <c r="GX489" s="55"/>
      <c r="GY489" s="55"/>
      <c r="GZ489" s="55"/>
      <c r="HA489" s="55"/>
      <c r="HB489" s="55"/>
      <c r="HC489" s="55"/>
      <c r="HD489" s="55"/>
      <c r="HE489" s="55"/>
      <c r="HF489" s="55"/>
      <c r="HG489" s="55"/>
      <c r="HH489" s="55"/>
      <c r="HI489" s="55"/>
      <c r="HJ489" s="55"/>
      <c r="HK489" s="55"/>
      <c r="HL489" s="55"/>
      <c r="HM489" s="55"/>
      <c r="HN489" s="55"/>
      <c r="HO489" s="55"/>
      <c r="HP489" s="55"/>
      <c r="HQ489" s="55"/>
      <c r="HR489" s="55"/>
      <c r="HS489" s="55"/>
      <c r="HT489" s="55"/>
      <c r="HU489" s="55"/>
      <c r="HV489" s="55"/>
      <c r="HW489" s="55"/>
      <c r="HX489" s="55"/>
      <c r="HY489" s="55"/>
      <c r="HZ489" s="55"/>
      <c r="IA489" s="55"/>
      <c r="IB489" s="55"/>
      <c r="IC489" s="55"/>
      <c r="ID489" s="55"/>
      <c r="IE489" s="55"/>
      <c r="IF489" s="55"/>
      <c r="IG489" s="55"/>
      <c r="IH489" s="55"/>
      <c r="II489" s="55"/>
      <c r="IJ489" s="55"/>
      <c r="IK489" s="55"/>
      <c r="IL489" s="55"/>
      <c r="IM489" s="55"/>
      <c r="IN489" s="55"/>
      <c r="IO489" s="55"/>
      <c r="IP489" s="55"/>
      <c r="IQ489" s="55"/>
      <c r="IR489" s="55"/>
      <c r="IS489" s="55"/>
      <c r="IT489" s="55"/>
      <c r="IU489" s="55"/>
      <c r="IV489" s="55"/>
    </row>
    <row r="490" spans="1:256" ht="48" customHeight="1">
      <c r="A490" s="3" t="s">
        <v>2966</v>
      </c>
      <c r="B490" s="4" t="s">
        <v>493</v>
      </c>
      <c r="C490" s="4" t="s">
        <v>494</v>
      </c>
      <c r="D490" s="10" t="s">
        <v>2868</v>
      </c>
      <c r="E490" s="10" t="s">
        <v>2867</v>
      </c>
      <c r="F490" s="10" t="s">
        <v>2866</v>
      </c>
      <c r="G490" s="10" t="s">
        <v>2864</v>
      </c>
      <c r="H490" s="10" t="s">
        <v>2865</v>
      </c>
      <c r="I490" s="3"/>
      <c r="J490" s="3"/>
      <c r="K490" s="3" t="s">
        <v>506</v>
      </c>
      <c r="L490" s="4">
        <v>0</v>
      </c>
      <c r="M490" s="4">
        <v>231010000</v>
      </c>
      <c r="N490" s="33" t="s">
        <v>498</v>
      </c>
      <c r="O490" s="4" t="s">
        <v>1532</v>
      </c>
      <c r="P490" s="33" t="s">
        <v>498</v>
      </c>
      <c r="Q490" s="4" t="s">
        <v>500</v>
      </c>
      <c r="R490" s="16" t="s">
        <v>515</v>
      </c>
      <c r="S490" s="12" t="s">
        <v>2748</v>
      </c>
      <c r="T490" s="172">
        <v>796</v>
      </c>
      <c r="U490" s="171" t="s">
        <v>508</v>
      </c>
      <c r="V490" s="3">
        <v>5</v>
      </c>
      <c r="W490" s="173">
        <v>80000</v>
      </c>
      <c r="X490" s="182">
        <f>W490*V490</f>
        <v>400000</v>
      </c>
      <c r="Y490" s="14">
        <f>X490*1.12</f>
        <v>448000.00000000006</v>
      </c>
      <c r="Z490" s="174"/>
      <c r="AA490" s="175" t="s">
        <v>1405</v>
      </c>
      <c r="AB490" s="4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  <c r="BL490" s="55"/>
      <c r="BM490" s="55"/>
      <c r="BN490" s="55"/>
      <c r="BO490" s="55"/>
      <c r="BP490" s="55"/>
      <c r="BQ490" s="55"/>
      <c r="BR490" s="55"/>
      <c r="BS490" s="55"/>
      <c r="BT490" s="55"/>
      <c r="BU490" s="55"/>
      <c r="BV490" s="55"/>
      <c r="BW490" s="55"/>
      <c r="BX490" s="55"/>
      <c r="BY490" s="55"/>
      <c r="BZ490" s="55"/>
      <c r="CA490" s="55"/>
      <c r="CB490" s="55"/>
      <c r="CC490" s="55"/>
      <c r="CD490" s="55"/>
      <c r="CE490" s="55"/>
      <c r="CF490" s="55"/>
      <c r="CG490" s="55"/>
      <c r="CH490" s="55"/>
      <c r="CI490" s="55"/>
      <c r="CJ490" s="55"/>
      <c r="CK490" s="55"/>
      <c r="CL490" s="55"/>
      <c r="CM490" s="55"/>
      <c r="CN490" s="55"/>
      <c r="CO490" s="55"/>
      <c r="CP490" s="55"/>
      <c r="CQ490" s="55"/>
      <c r="CR490" s="55"/>
      <c r="CS490" s="55"/>
      <c r="CT490" s="55"/>
      <c r="CU490" s="55"/>
      <c r="CV490" s="55"/>
      <c r="CW490" s="55"/>
      <c r="CX490" s="55"/>
      <c r="CY490" s="55"/>
      <c r="CZ490" s="55"/>
      <c r="DA490" s="55"/>
      <c r="DB490" s="55"/>
      <c r="DC490" s="55"/>
      <c r="DD490" s="55"/>
      <c r="DE490" s="55"/>
      <c r="DF490" s="55"/>
      <c r="DG490" s="55"/>
      <c r="DH490" s="55"/>
      <c r="DI490" s="55"/>
      <c r="DJ490" s="55"/>
      <c r="DK490" s="55"/>
      <c r="DL490" s="55"/>
      <c r="DM490" s="55"/>
      <c r="DN490" s="55"/>
      <c r="DO490" s="55"/>
      <c r="DP490" s="55"/>
      <c r="DQ490" s="55"/>
      <c r="DR490" s="55"/>
      <c r="DS490" s="55"/>
      <c r="DT490" s="55"/>
      <c r="DU490" s="55"/>
      <c r="DV490" s="55"/>
      <c r="DW490" s="55"/>
      <c r="DX490" s="55"/>
      <c r="DY490" s="55"/>
      <c r="DZ490" s="55"/>
      <c r="EA490" s="55"/>
      <c r="EB490" s="55"/>
      <c r="EC490" s="55"/>
      <c r="ED490" s="55"/>
      <c r="EE490" s="55"/>
      <c r="EF490" s="55"/>
      <c r="EG490" s="55"/>
      <c r="EH490" s="55"/>
      <c r="EI490" s="55"/>
      <c r="EJ490" s="55"/>
      <c r="EK490" s="55"/>
      <c r="EL490" s="55"/>
      <c r="EM490" s="55"/>
      <c r="EN490" s="55"/>
      <c r="EO490" s="55"/>
      <c r="EP490" s="55"/>
      <c r="EQ490" s="55"/>
      <c r="ER490" s="55"/>
      <c r="ES490" s="55"/>
      <c r="ET490" s="55"/>
      <c r="EU490" s="55"/>
      <c r="EV490" s="55"/>
      <c r="EW490" s="55"/>
      <c r="EX490" s="55"/>
      <c r="EY490" s="55"/>
      <c r="EZ490" s="55"/>
      <c r="FA490" s="55"/>
      <c r="FB490" s="55"/>
      <c r="FC490" s="55"/>
      <c r="FD490" s="55"/>
      <c r="FE490" s="55"/>
      <c r="FF490" s="55"/>
      <c r="FG490" s="55"/>
      <c r="FH490" s="55"/>
      <c r="FI490" s="55"/>
      <c r="FJ490" s="55"/>
      <c r="FK490" s="55"/>
      <c r="FL490" s="55"/>
      <c r="FM490" s="55"/>
      <c r="FN490" s="55"/>
      <c r="FO490" s="55"/>
      <c r="FP490" s="55"/>
      <c r="FQ490" s="55"/>
      <c r="FR490" s="55"/>
      <c r="FS490" s="55"/>
      <c r="FT490" s="55"/>
      <c r="FU490" s="55"/>
      <c r="FV490" s="55"/>
      <c r="FW490" s="55"/>
      <c r="FX490" s="55"/>
      <c r="FY490" s="55"/>
      <c r="FZ490" s="55"/>
      <c r="GA490" s="55"/>
      <c r="GB490" s="55"/>
      <c r="GC490" s="55"/>
      <c r="GD490" s="55"/>
      <c r="GE490" s="55"/>
      <c r="GF490" s="55"/>
      <c r="GG490" s="55"/>
      <c r="GH490" s="55"/>
      <c r="GI490" s="55"/>
      <c r="GJ490" s="55"/>
      <c r="GK490" s="55"/>
      <c r="GL490" s="55"/>
      <c r="GM490" s="55"/>
      <c r="GN490" s="55"/>
      <c r="GO490" s="55"/>
      <c r="GP490" s="55"/>
      <c r="GQ490" s="55"/>
      <c r="GR490" s="55"/>
      <c r="GS490" s="55"/>
      <c r="GT490" s="55"/>
      <c r="GU490" s="55"/>
      <c r="GV490" s="55"/>
      <c r="GW490" s="55"/>
      <c r="GX490" s="55"/>
      <c r="GY490" s="55"/>
      <c r="GZ490" s="55"/>
      <c r="HA490" s="55"/>
      <c r="HB490" s="55"/>
      <c r="HC490" s="55"/>
      <c r="HD490" s="55"/>
      <c r="HE490" s="55"/>
      <c r="HF490" s="55"/>
      <c r="HG490" s="55"/>
      <c r="HH490" s="55"/>
      <c r="HI490" s="55"/>
      <c r="HJ490" s="55"/>
      <c r="HK490" s="55"/>
      <c r="HL490" s="55"/>
      <c r="HM490" s="55"/>
      <c r="HN490" s="55"/>
      <c r="HO490" s="55"/>
      <c r="HP490" s="55"/>
      <c r="HQ490" s="55"/>
      <c r="HR490" s="55"/>
      <c r="HS490" s="55"/>
      <c r="HT490" s="55"/>
      <c r="HU490" s="55"/>
      <c r="HV490" s="55"/>
      <c r="HW490" s="55"/>
      <c r="HX490" s="55"/>
      <c r="HY490" s="55"/>
      <c r="HZ490" s="55"/>
      <c r="IA490" s="55"/>
      <c r="IB490" s="55"/>
      <c r="IC490" s="55"/>
      <c r="ID490" s="55"/>
      <c r="IE490" s="55"/>
      <c r="IF490" s="55"/>
      <c r="IG490" s="55"/>
      <c r="IH490" s="55"/>
      <c r="II490" s="55"/>
      <c r="IJ490" s="55"/>
      <c r="IK490" s="55"/>
      <c r="IL490" s="55"/>
      <c r="IM490" s="55"/>
      <c r="IN490" s="55"/>
      <c r="IO490" s="55"/>
      <c r="IP490" s="55"/>
      <c r="IQ490" s="55"/>
      <c r="IR490" s="55"/>
      <c r="IS490" s="55"/>
      <c r="IT490" s="55"/>
      <c r="IU490" s="55"/>
      <c r="IV490" s="55"/>
    </row>
    <row r="491" spans="1:256" ht="43.5" customHeight="1">
      <c r="A491" s="3" t="s">
        <v>2835</v>
      </c>
      <c r="B491" s="4" t="s">
        <v>493</v>
      </c>
      <c r="C491" s="4" t="s">
        <v>494</v>
      </c>
      <c r="D491" s="10" t="s">
        <v>2749</v>
      </c>
      <c r="E491" s="10" t="s">
        <v>2750</v>
      </c>
      <c r="F491" s="10" t="s">
        <v>2751</v>
      </c>
      <c r="G491" s="10" t="s">
        <v>2752</v>
      </c>
      <c r="H491" s="10" t="s">
        <v>2753</v>
      </c>
      <c r="I491" s="3" t="s">
        <v>2754</v>
      </c>
      <c r="J491" s="3"/>
      <c r="K491" s="3" t="s">
        <v>506</v>
      </c>
      <c r="L491" s="4">
        <v>0</v>
      </c>
      <c r="M491" s="4">
        <v>231010000</v>
      </c>
      <c r="N491" s="33" t="s">
        <v>498</v>
      </c>
      <c r="O491" s="4" t="s">
        <v>509</v>
      </c>
      <c r="P491" s="33" t="s">
        <v>498</v>
      </c>
      <c r="Q491" s="4" t="s">
        <v>500</v>
      </c>
      <c r="R491" s="16" t="s">
        <v>515</v>
      </c>
      <c r="S491" s="4" t="s">
        <v>511</v>
      </c>
      <c r="T491" s="12">
        <v>796</v>
      </c>
      <c r="U491" s="4" t="s">
        <v>508</v>
      </c>
      <c r="V491" s="3">
        <v>2</v>
      </c>
      <c r="W491" s="24">
        <v>82000</v>
      </c>
      <c r="X491" s="24">
        <f>W491*V491</f>
        <v>164000</v>
      </c>
      <c r="Y491" s="14">
        <f aca="true" t="shared" si="29" ref="Y491:Y512">X491*1.12</f>
        <v>183680.00000000003</v>
      </c>
      <c r="Z491" s="176"/>
      <c r="AA491" s="175" t="s">
        <v>1405</v>
      </c>
      <c r="AB491" s="4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/>
      <c r="BI491" s="55"/>
      <c r="BJ491" s="55"/>
      <c r="BK491" s="55"/>
      <c r="BL491" s="55"/>
      <c r="BM491" s="55"/>
      <c r="BN491" s="55"/>
      <c r="BO491" s="55"/>
      <c r="BP491" s="55"/>
      <c r="BQ491" s="55"/>
      <c r="BR491" s="55"/>
      <c r="BS491" s="55"/>
      <c r="BT491" s="55"/>
      <c r="BU491" s="55"/>
      <c r="BV491" s="55"/>
      <c r="BW491" s="55"/>
      <c r="BX491" s="55"/>
      <c r="BY491" s="55"/>
      <c r="BZ491" s="55"/>
      <c r="CA491" s="55"/>
      <c r="CB491" s="55"/>
      <c r="CC491" s="55"/>
      <c r="CD491" s="55"/>
      <c r="CE491" s="55"/>
      <c r="CF491" s="55"/>
      <c r="CG491" s="55"/>
      <c r="CH491" s="55"/>
      <c r="CI491" s="55"/>
      <c r="CJ491" s="55"/>
      <c r="CK491" s="55"/>
      <c r="CL491" s="55"/>
      <c r="CM491" s="55"/>
      <c r="CN491" s="55"/>
      <c r="CO491" s="55"/>
      <c r="CP491" s="55"/>
      <c r="CQ491" s="55"/>
      <c r="CR491" s="55"/>
      <c r="CS491" s="55"/>
      <c r="CT491" s="55"/>
      <c r="CU491" s="55"/>
      <c r="CV491" s="55"/>
      <c r="CW491" s="55"/>
      <c r="CX491" s="55"/>
      <c r="CY491" s="55"/>
      <c r="CZ491" s="55"/>
      <c r="DA491" s="55"/>
      <c r="DB491" s="55"/>
      <c r="DC491" s="55"/>
      <c r="DD491" s="55"/>
      <c r="DE491" s="55"/>
      <c r="DF491" s="55"/>
      <c r="DG491" s="55"/>
      <c r="DH491" s="55"/>
      <c r="DI491" s="55"/>
      <c r="DJ491" s="55"/>
      <c r="DK491" s="55"/>
      <c r="DL491" s="55"/>
      <c r="DM491" s="55"/>
      <c r="DN491" s="55"/>
      <c r="DO491" s="55"/>
      <c r="DP491" s="55"/>
      <c r="DQ491" s="55"/>
      <c r="DR491" s="55"/>
      <c r="DS491" s="55"/>
      <c r="DT491" s="55"/>
      <c r="DU491" s="55"/>
      <c r="DV491" s="55"/>
      <c r="DW491" s="55"/>
      <c r="DX491" s="55"/>
      <c r="DY491" s="55"/>
      <c r="DZ491" s="55"/>
      <c r="EA491" s="55"/>
      <c r="EB491" s="55"/>
      <c r="EC491" s="55"/>
      <c r="ED491" s="55"/>
      <c r="EE491" s="55"/>
      <c r="EF491" s="55"/>
      <c r="EG491" s="55"/>
      <c r="EH491" s="55"/>
      <c r="EI491" s="55"/>
      <c r="EJ491" s="55"/>
      <c r="EK491" s="55"/>
      <c r="EL491" s="55"/>
      <c r="EM491" s="55"/>
      <c r="EN491" s="55"/>
      <c r="EO491" s="55"/>
      <c r="EP491" s="55"/>
      <c r="EQ491" s="55"/>
      <c r="ER491" s="55"/>
      <c r="ES491" s="55"/>
      <c r="ET491" s="55"/>
      <c r="EU491" s="55"/>
      <c r="EV491" s="55"/>
      <c r="EW491" s="55"/>
      <c r="EX491" s="55"/>
      <c r="EY491" s="55"/>
      <c r="EZ491" s="55"/>
      <c r="FA491" s="55"/>
      <c r="FB491" s="55"/>
      <c r="FC491" s="55"/>
      <c r="FD491" s="55"/>
      <c r="FE491" s="55"/>
      <c r="FF491" s="55"/>
      <c r="FG491" s="55"/>
      <c r="FH491" s="55"/>
      <c r="FI491" s="55"/>
      <c r="FJ491" s="55"/>
      <c r="FK491" s="55"/>
      <c r="FL491" s="55"/>
      <c r="FM491" s="55"/>
      <c r="FN491" s="55"/>
      <c r="FO491" s="55"/>
      <c r="FP491" s="55"/>
      <c r="FQ491" s="55"/>
      <c r="FR491" s="55"/>
      <c r="FS491" s="55"/>
      <c r="FT491" s="55"/>
      <c r="FU491" s="55"/>
      <c r="FV491" s="55"/>
      <c r="FW491" s="55"/>
      <c r="FX491" s="55"/>
      <c r="FY491" s="55"/>
      <c r="FZ491" s="55"/>
      <c r="GA491" s="55"/>
      <c r="GB491" s="55"/>
      <c r="GC491" s="55"/>
      <c r="GD491" s="55"/>
      <c r="GE491" s="55"/>
      <c r="GF491" s="55"/>
      <c r="GG491" s="55"/>
      <c r="GH491" s="55"/>
      <c r="GI491" s="55"/>
      <c r="GJ491" s="55"/>
      <c r="GK491" s="55"/>
      <c r="GL491" s="55"/>
      <c r="GM491" s="55"/>
      <c r="GN491" s="55"/>
      <c r="GO491" s="55"/>
      <c r="GP491" s="55"/>
      <c r="GQ491" s="55"/>
      <c r="GR491" s="55"/>
      <c r="GS491" s="55"/>
      <c r="GT491" s="55"/>
      <c r="GU491" s="55"/>
      <c r="GV491" s="55"/>
      <c r="GW491" s="55"/>
      <c r="GX491" s="55"/>
      <c r="GY491" s="55"/>
      <c r="GZ491" s="55"/>
      <c r="HA491" s="55"/>
      <c r="HB491" s="55"/>
      <c r="HC491" s="55"/>
      <c r="HD491" s="55"/>
      <c r="HE491" s="55"/>
      <c r="HF491" s="55"/>
      <c r="HG491" s="55"/>
      <c r="HH491" s="55"/>
      <c r="HI491" s="55"/>
      <c r="HJ491" s="55"/>
      <c r="HK491" s="55"/>
      <c r="HL491" s="55"/>
      <c r="HM491" s="55"/>
      <c r="HN491" s="55"/>
      <c r="HO491" s="55"/>
      <c r="HP491" s="55"/>
      <c r="HQ491" s="55"/>
      <c r="HR491" s="55"/>
      <c r="HS491" s="55"/>
      <c r="HT491" s="55"/>
      <c r="HU491" s="55"/>
      <c r="HV491" s="55"/>
      <c r="HW491" s="55"/>
      <c r="HX491" s="55"/>
      <c r="HY491" s="55"/>
      <c r="HZ491" s="55"/>
      <c r="IA491" s="55"/>
      <c r="IB491" s="55"/>
      <c r="IC491" s="55"/>
      <c r="ID491" s="55"/>
      <c r="IE491" s="55"/>
      <c r="IF491" s="55"/>
      <c r="IG491" s="55"/>
      <c r="IH491" s="55"/>
      <c r="II491" s="55"/>
      <c r="IJ491" s="55"/>
      <c r="IK491" s="55"/>
      <c r="IL491" s="55"/>
      <c r="IM491" s="55"/>
      <c r="IN491" s="55"/>
      <c r="IO491" s="55"/>
      <c r="IP491" s="55"/>
      <c r="IQ491" s="55"/>
      <c r="IR491" s="55"/>
      <c r="IS491" s="55"/>
      <c r="IT491" s="55"/>
      <c r="IU491" s="55"/>
      <c r="IV491" s="55"/>
    </row>
    <row r="492" spans="1:256" ht="50.25" customHeight="1">
      <c r="A492" s="3" t="s">
        <v>2836</v>
      </c>
      <c r="B492" s="4" t="s">
        <v>493</v>
      </c>
      <c r="C492" s="4" t="s">
        <v>494</v>
      </c>
      <c r="D492" s="3" t="s">
        <v>2755</v>
      </c>
      <c r="E492" s="4" t="s">
        <v>2756</v>
      </c>
      <c r="F492" s="4" t="s">
        <v>2757</v>
      </c>
      <c r="G492" s="4" t="s">
        <v>2758</v>
      </c>
      <c r="H492" s="3" t="s">
        <v>2759</v>
      </c>
      <c r="I492" s="3" t="s">
        <v>2760</v>
      </c>
      <c r="J492" s="3"/>
      <c r="K492" s="3" t="s">
        <v>506</v>
      </c>
      <c r="L492" s="4">
        <v>0</v>
      </c>
      <c r="M492" s="4">
        <v>231010000</v>
      </c>
      <c r="N492" s="33" t="s">
        <v>498</v>
      </c>
      <c r="O492" s="4" t="s">
        <v>592</v>
      </c>
      <c r="P492" s="33" t="s">
        <v>498</v>
      </c>
      <c r="Q492" s="4" t="s">
        <v>500</v>
      </c>
      <c r="R492" s="4" t="s">
        <v>518</v>
      </c>
      <c r="S492" s="4" t="s">
        <v>511</v>
      </c>
      <c r="T492" s="3">
        <v>796</v>
      </c>
      <c r="U492" s="3" t="s">
        <v>508</v>
      </c>
      <c r="V492" s="3">
        <v>1</v>
      </c>
      <c r="W492" s="26">
        <v>600000</v>
      </c>
      <c r="X492" s="26">
        <f>W492*V492</f>
        <v>600000</v>
      </c>
      <c r="Y492" s="14">
        <f t="shared" si="29"/>
        <v>672000.0000000001</v>
      </c>
      <c r="Z492" s="176"/>
      <c r="AA492" s="175" t="s">
        <v>1405</v>
      </c>
      <c r="AB492" s="4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  <c r="BI492" s="55"/>
      <c r="BJ492" s="55"/>
      <c r="BK492" s="55"/>
      <c r="BL492" s="55"/>
      <c r="BM492" s="55"/>
      <c r="BN492" s="55"/>
      <c r="BO492" s="55"/>
      <c r="BP492" s="55"/>
      <c r="BQ492" s="55"/>
      <c r="BR492" s="55"/>
      <c r="BS492" s="55"/>
      <c r="BT492" s="55"/>
      <c r="BU492" s="55"/>
      <c r="BV492" s="55"/>
      <c r="BW492" s="55"/>
      <c r="BX492" s="55"/>
      <c r="BY492" s="55"/>
      <c r="BZ492" s="55"/>
      <c r="CA492" s="55"/>
      <c r="CB492" s="55"/>
      <c r="CC492" s="55"/>
      <c r="CD492" s="55"/>
      <c r="CE492" s="55"/>
      <c r="CF492" s="55"/>
      <c r="CG492" s="55"/>
      <c r="CH492" s="55"/>
      <c r="CI492" s="55"/>
      <c r="CJ492" s="55"/>
      <c r="CK492" s="55"/>
      <c r="CL492" s="55"/>
      <c r="CM492" s="55"/>
      <c r="CN492" s="55"/>
      <c r="CO492" s="55"/>
      <c r="CP492" s="55"/>
      <c r="CQ492" s="55"/>
      <c r="CR492" s="55"/>
      <c r="CS492" s="55"/>
      <c r="CT492" s="55"/>
      <c r="CU492" s="55"/>
      <c r="CV492" s="55"/>
      <c r="CW492" s="55"/>
      <c r="CX492" s="55"/>
      <c r="CY492" s="55"/>
      <c r="CZ492" s="55"/>
      <c r="DA492" s="55"/>
      <c r="DB492" s="55"/>
      <c r="DC492" s="55"/>
      <c r="DD492" s="55"/>
      <c r="DE492" s="55"/>
      <c r="DF492" s="55"/>
      <c r="DG492" s="55"/>
      <c r="DH492" s="55"/>
      <c r="DI492" s="55"/>
      <c r="DJ492" s="55"/>
      <c r="DK492" s="55"/>
      <c r="DL492" s="55"/>
      <c r="DM492" s="55"/>
      <c r="DN492" s="55"/>
      <c r="DO492" s="55"/>
      <c r="DP492" s="55"/>
      <c r="DQ492" s="55"/>
      <c r="DR492" s="55"/>
      <c r="DS492" s="55"/>
      <c r="DT492" s="55"/>
      <c r="DU492" s="55"/>
      <c r="DV492" s="55"/>
      <c r="DW492" s="55"/>
      <c r="DX492" s="55"/>
      <c r="DY492" s="55"/>
      <c r="DZ492" s="55"/>
      <c r="EA492" s="55"/>
      <c r="EB492" s="55"/>
      <c r="EC492" s="55"/>
      <c r="ED492" s="55"/>
      <c r="EE492" s="55"/>
      <c r="EF492" s="55"/>
      <c r="EG492" s="55"/>
      <c r="EH492" s="55"/>
      <c r="EI492" s="55"/>
      <c r="EJ492" s="55"/>
      <c r="EK492" s="55"/>
      <c r="EL492" s="55"/>
      <c r="EM492" s="55"/>
      <c r="EN492" s="55"/>
      <c r="EO492" s="55"/>
      <c r="EP492" s="55"/>
      <c r="EQ492" s="55"/>
      <c r="ER492" s="55"/>
      <c r="ES492" s="55"/>
      <c r="ET492" s="55"/>
      <c r="EU492" s="55"/>
      <c r="EV492" s="55"/>
      <c r="EW492" s="55"/>
      <c r="EX492" s="55"/>
      <c r="EY492" s="55"/>
      <c r="EZ492" s="55"/>
      <c r="FA492" s="55"/>
      <c r="FB492" s="55"/>
      <c r="FC492" s="55"/>
      <c r="FD492" s="55"/>
      <c r="FE492" s="55"/>
      <c r="FF492" s="55"/>
      <c r="FG492" s="55"/>
      <c r="FH492" s="55"/>
      <c r="FI492" s="55"/>
      <c r="FJ492" s="55"/>
      <c r="FK492" s="55"/>
      <c r="FL492" s="55"/>
      <c r="FM492" s="55"/>
      <c r="FN492" s="55"/>
      <c r="FO492" s="55"/>
      <c r="FP492" s="55"/>
      <c r="FQ492" s="55"/>
      <c r="FR492" s="55"/>
      <c r="FS492" s="55"/>
      <c r="FT492" s="55"/>
      <c r="FU492" s="55"/>
      <c r="FV492" s="55"/>
      <c r="FW492" s="55"/>
      <c r="FX492" s="55"/>
      <c r="FY492" s="55"/>
      <c r="FZ492" s="55"/>
      <c r="GA492" s="55"/>
      <c r="GB492" s="55"/>
      <c r="GC492" s="55"/>
      <c r="GD492" s="55"/>
      <c r="GE492" s="55"/>
      <c r="GF492" s="55"/>
      <c r="GG492" s="55"/>
      <c r="GH492" s="55"/>
      <c r="GI492" s="55"/>
      <c r="GJ492" s="55"/>
      <c r="GK492" s="55"/>
      <c r="GL492" s="55"/>
      <c r="GM492" s="55"/>
      <c r="GN492" s="55"/>
      <c r="GO492" s="55"/>
      <c r="GP492" s="55"/>
      <c r="GQ492" s="55"/>
      <c r="GR492" s="55"/>
      <c r="GS492" s="55"/>
      <c r="GT492" s="55"/>
      <c r="GU492" s="55"/>
      <c r="GV492" s="55"/>
      <c r="GW492" s="55"/>
      <c r="GX492" s="55"/>
      <c r="GY492" s="55"/>
      <c r="GZ492" s="55"/>
      <c r="HA492" s="55"/>
      <c r="HB492" s="55"/>
      <c r="HC492" s="55"/>
      <c r="HD492" s="55"/>
      <c r="HE492" s="55"/>
      <c r="HF492" s="55"/>
      <c r="HG492" s="55"/>
      <c r="HH492" s="55"/>
      <c r="HI492" s="55"/>
      <c r="HJ492" s="55"/>
      <c r="HK492" s="55"/>
      <c r="HL492" s="55"/>
      <c r="HM492" s="55"/>
      <c r="HN492" s="55"/>
      <c r="HO492" s="55"/>
      <c r="HP492" s="55"/>
      <c r="HQ492" s="55"/>
      <c r="HR492" s="55"/>
      <c r="HS492" s="55"/>
      <c r="HT492" s="55"/>
      <c r="HU492" s="55"/>
      <c r="HV492" s="55"/>
      <c r="HW492" s="55"/>
      <c r="HX492" s="55"/>
      <c r="HY492" s="55"/>
      <c r="HZ492" s="55"/>
      <c r="IA492" s="55"/>
      <c r="IB492" s="55"/>
      <c r="IC492" s="55"/>
      <c r="ID492" s="55"/>
      <c r="IE492" s="55"/>
      <c r="IF492" s="55"/>
      <c r="IG492" s="55"/>
      <c r="IH492" s="55"/>
      <c r="II492" s="55"/>
      <c r="IJ492" s="55"/>
      <c r="IK492" s="55"/>
      <c r="IL492" s="55"/>
      <c r="IM492" s="55"/>
      <c r="IN492" s="55"/>
      <c r="IO492" s="55"/>
      <c r="IP492" s="55"/>
      <c r="IQ492" s="55"/>
      <c r="IR492" s="55"/>
      <c r="IS492" s="55"/>
      <c r="IT492" s="55"/>
      <c r="IU492" s="55"/>
      <c r="IV492" s="55"/>
    </row>
    <row r="493" spans="1:256" ht="37.5" customHeight="1">
      <c r="A493" s="3" t="s">
        <v>2837</v>
      </c>
      <c r="B493" s="4" t="s">
        <v>493</v>
      </c>
      <c r="C493" s="4" t="s">
        <v>494</v>
      </c>
      <c r="D493" s="4" t="s">
        <v>2761</v>
      </c>
      <c r="E493" s="3" t="s">
        <v>2762</v>
      </c>
      <c r="F493" s="3" t="s">
        <v>2763</v>
      </c>
      <c r="G493" s="3" t="s">
        <v>2764</v>
      </c>
      <c r="H493" s="3" t="s">
        <v>2765</v>
      </c>
      <c r="I493" s="3"/>
      <c r="J493" s="3"/>
      <c r="K493" s="3" t="s">
        <v>506</v>
      </c>
      <c r="L493" s="4">
        <v>0</v>
      </c>
      <c r="M493" s="4">
        <v>231010000</v>
      </c>
      <c r="N493" s="33" t="s">
        <v>498</v>
      </c>
      <c r="O493" s="4" t="s">
        <v>1731</v>
      </c>
      <c r="P493" s="33" t="s">
        <v>498</v>
      </c>
      <c r="Q493" s="4" t="s">
        <v>500</v>
      </c>
      <c r="R493" s="4" t="s">
        <v>518</v>
      </c>
      <c r="S493" s="4" t="s">
        <v>511</v>
      </c>
      <c r="T493" s="3">
        <v>796</v>
      </c>
      <c r="U493" s="3" t="s">
        <v>508</v>
      </c>
      <c r="V493" s="3">
        <v>1</v>
      </c>
      <c r="W493" s="26">
        <v>300000</v>
      </c>
      <c r="X493" s="26">
        <f>W493*V493</f>
        <v>300000</v>
      </c>
      <c r="Y493" s="11">
        <f t="shared" si="29"/>
        <v>336000.00000000006</v>
      </c>
      <c r="Z493" s="176"/>
      <c r="AA493" s="175" t="s">
        <v>1405</v>
      </c>
      <c r="AB493" s="4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  <c r="BL493" s="55"/>
      <c r="BM493" s="55"/>
      <c r="BN493" s="55"/>
      <c r="BO493" s="55"/>
      <c r="BP493" s="55"/>
      <c r="BQ493" s="55"/>
      <c r="BR493" s="55"/>
      <c r="BS493" s="55"/>
      <c r="BT493" s="55"/>
      <c r="BU493" s="55"/>
      <c r="BV493" s="55"/>
      <c r="BW493" s="55"/>
      <c r="BX493" s="55"/>
      <c r="BY493" s="55"/>
      <c r="BZ493" s="55"/>
      <c r="CA493" s="55"/>
      <c r="CB493" s="55"/>
      <c r="CC493" s="55"/>
      <c r="CD493" s="55"/>
      <c r="CE493" s="55"/>
      <c r="CF493" s="55"/>
      <c r="CG493" s="55"/>
      <c r="CH493" s="55"/>
      <c r="CI493" s="55"/>
      <c r="CJ493" s="55"/>
      <c r="CK493" s="55"/>
      <c r="CL493" s="55"/>
      <c r="CM493" s="55"/>
      <c r="CN493" s="55"/>
      <c r="CO493" s="55"/>
      <c r="CP493" s="55"/>
      <c r="CQ493" s="55"/>
      <c r="CR493" s="55"/>
      <c r="CS493" s="55"/>
      <c r="CT493" s="55"/>
      <c r="CU493" s="55"/>
      <c r="CV493" s="55"/>
      <c r="CW493" s="55"/>
      <c r="CX493" s="55"/>
      <c r="CY493" s="55"/>
      <c r="CZ493" s="55"/>
      <c r="DA493" s="55"/>
      <c r="DB493" s="55"/>
      <c r="DC493" s="55"/>
      <c r="DD493" s="55"/>
      <c r="DE493" s="55"/>
      <c r="DF493" s="55"/>
      <c r="DG493" s="55"/>
      <c r="DH493" s="55"/>
      <c r="DI493" s="55"/>
      <c r="DJ493" s="55"/>
      <c r="DK493" s="55"/>
      <c r="DL493" s="55"/>
      <c r="DM493" s="55"/>
      <c r="DN493" s="55"/>
      <c r="DO493" s="55"/>
      <c r="DP493" s="55"/>
      <c r="DQ493" s="55"/>
      <c r="DR493" s="55"/>
      <c r="DS493" s="55"/>
      <c r="DT493" s="55"/>
      <c r="DU493" s="55"/>
      <c r="DV493" s="55"/>
      <c r="DW493" s="55"/>
      <c r="DX493" s="55"/>
      <c r="DY493" s="55"/>
      <c r="DZ493" s="55"/>
      <c r="EA493" s="55"/>
      <c r="EB493" s="55"/>
      <c r="EC493" s="55"/>
      <c r="ED493" s="55"/>
      <c r="EE493" s="55"/>
      <c r="EF493" s="55"/>
      <c r="EG493" s="55"/>
      <c r="EH493" s="55"/>
      <c r="EI493" s="55"/>
      <c r="EJ493" s="55"/>
      <c r="EK493" s="55"/>
      <c r="EL493" s="55"/>
      <c r="EM493" s="55"/>
      <c r="EN493" s="55"/>
      <c r="EO493" s="55"/>
      <c r="EP493" s="55"/>
      <c r="EQ493" s="55"/>
      <c r="ER493" s="55"/>
      <c r="ES493" s="55"/>
      <c r="ET493" s="55"/>
      <c r="EU493" s="55"/>
      <c r="EV493" s="55"/>
      <c r="EW493" s="55"/>
      <c r="EX493" s="55"/>
      <c r="EY493" s="55"/>
      <c r="EZ493" s="55"/>
      <c r="FA493" s="55"/>
      <c r="FB493" s="55"/>
      <c r="FC493" s="55"/>
      <c r="FD493" s="55"/>
      <c r="FE493" s="55"/>
      <c r="FF493" s="55"/>
      <c r="FG493" s="55"/>
      <c r="FH493" s="55"/>
      <c r="FI493" s="55"/>
      <c r="FJ493" s="55"/>
      <c r="FK493" s="55"/>
      <c r="FL493" s="55"/>
      <c r="FM493" s="55"/>
      <c r="FN493" s="55"/>
      <c r="FO493" s="55"/>
      <c r="FP493" s="55"/>
      <c r="FQ493" s="55"/>
      <c r="FR493" s="55"/>
      <c r="FS493" s="55"/>
      <c r="FT493" s="55"/>
      <c r="FU493" s="55"/>
      <c r="FV493" s="55"/>
      <c r="FW493" s="55"/>
      <c r="FX493" s="55"/>
      <c r="FY493" s="55"/>
      <c r="FZ493" s="55"/>
      <c r="GA493" s="55"/>
      <c r="GB493" s="55"/>
      <c r="GC493" s="55"/>
      <c r="GD493" s="55"/>
      <c r="GE493" s="55"/>
      <c r="GF493" s="55"/>
      <c r="GG493" s="55"/>
      <c r="GH493" s="55"/>
      <c r="GI493" s="55"/>
      <c r="GJ493" s="55"/>
      <c r="GK493" s="55"/>
      <c r="GL493" s="55"/>
      <c r="GM493" s="55"/>
      <c r="GN493" s="55"/>
      <c r="GO493" s="55"/>
      <c r="GP493" s="55"/>
      <c r="GQ493" s="55"/>
      <c r="GR493" s="55"/>
      <c r="GS493" s="55"/>
      <c r="GT493" s="55"/>
      <c r="GU493" s="55"/>
      <c r="GV493" s="55"/>
      <c r="GW493" s="55"/>
      <c r="GX493" s="55"/>
      <c r="GY493" s="55"/>
      <c r="GZ493" s="55"/>
      <c r="HA493" s="55"/>
      <c r="HB493" s="55"/>
      <c r="HC493" s="55"/>
      <c r="HD493" s="55"/>
      <c r="HE493" s="55"/>
      <c r="HF493" s="55"/>
      <c r="HG493" s="55"/>
      <c r="HH493" s="55"/>
      <c r="HI493" s="55"/>
      <c r="HJ493" s="55"/>
      <c r="HK493" s="55"/>
      <c r="HL493" s="55"/>
      <c r="HM493" s="55"/>
      <c r="HN493" s="55"/>
      <c r="HO493" s="55"/>
      <c r="HP493" s="55"/>
      <c r="HQ493" s="55"/>
      <c r="HR493" s="55"/>
      <c r="HS493" s="55"/>
      <c r="HT493" s="55"/>
      <c r="HU493" s="55"/>
      <c r="HV493" s="55"/>
      <c r="HW493" s="55"/>
      <c r="HX493" s="55"/>
      <c r="HY493" s="55"/>
      <c r="HZ493" s="55"/>
      <c r="IA493" s="55"/>
      <c r="IB493" s="55"/>
      <c r="IC493" s="55"/>
      <c r="ID493" s="55"/>
      <c r="IE493" s="55"/>
      <c r="IF493" s="55"/>
      <c r="IG493" s="55"/>
      <c r="IH493" s="55"/>
      <c r="II493" s="55"/>
      <c r="IJ493" s="55"/>
      <c r="IK493" s="55"/>
      <c r="IL493" s="55"/>
      <c r="IM493" s="55"/>
      <c r="IN493" s="55"/>
      <c r="IO493" s="55"/>
      <c r="IP493" s="55"/>
      <c r="IQ493" s="55"/>
      <c r="IR493" s="55"/>
      <c r="IS493" s="55"/>
      <c r="IT493" s="55"/>
      <c r="IU493" s="55"/>
      <c r="IV493" s="55"/>
    </row>
    <row r="494" spans="1:256" ht="38.25" customHeight="1">
      <c r="A494" s="3" t="s">
        <v>2838</v>
      </c>
      <c r="B494" s="4" t="s">
        <v>493</v>
      </c>
      <c r="C494" s="4" t="s">
        <v>494</v>
      </c>
      <c r="D494" s="69" t="s">
        <v>2766</v>
      </c>
      <c r="E494" s="4" t="s">
        <v>2767</v>
      </c>
      <c r="F494" s="4" t="s">
        <v>2767</v>
      </c>
      <c r="G494" s="4" t="s">
        <v>2768</v>
      </c>
      <c r="H494" s="4" t="s">
        <v>2769</v>
      </c>
      <c r="I494" s="4" t="s">
        <v>2770</v>
      </c>
      <c r="J494" s="4"/>
      <c r="K494" s="4" t="s">
        <v>506</v>
      </c>
      <c r="L494" s="11">
        <v>0</v>
      </c>
      <c r="M494" s="4">
        <v>231010000</v>
      </c>
      <c r="N494" s="4" t="s">
        <v>498</v>
      </c>
      <c r="O494" s="4" t="s">
        <v>592</v>
      </c>
      <c r="P494" s="33" t="s">
        <v>498</v>
      </c>
      <c r="Q494" s="4" t="s">
        <v>500</v>
      </c>
      <c r="R494" s="16" t="s">
        <v>211</v>
      </c>
      <c r="S494" s="59" t="s">
        <v>511</v>
      </c>
      <c r="T494" s="12">
        <v>796</v>
      </c>
      <c r="U494" s="4" t="s">
        <v>508</v>
      </c>
      <c r="V494" s="4">
        <v>1</v>
      </c>
      <c r="W494" s="24">
        <v>500000</v>
      </c>
      <c r="X494" s="24">
        <v>500000</v>
      </c>
      <c r="Y494" s="177">
        <f t="shared" si="29"/>
        <v>560000</v>
      </c>
      <c r="Z494" s="4"/>
      <c r="AA494" s="4" t="s">
        <v>1405</v>
      </c>
      <c r="AB494" s="4"/>
      <c r="AC494" s="28"/>
      <c r="AD494" s="68"/>
      <c r="AE494" s="68"/>
      <c r="AF494" s="68"/>
      <c r="AG494" s="68"/>
      <c r="AH494" s="68"/>
      <c r="AI494" s="68"/>
      <c r="AJ494" s="68"/>
      <c r="AK494" s="68"/>
      <c r="AL494" s="68"/>
      <c r="AM494" s="68"/>
      <c r="AN494" s="68"/>
      <c r="AO494" s="68"/>
      <c r="AP494" s="68"/>
      <c r="AQ494" s="68"/>
      <c r="AR494" s="68"/>
      <c r="AS494" s="68"/>
      <c r="AT494" s="68"/>
      <c r="AU494" s="68"/>
      <c r="AV494" s="68"/>
      <c r="AW494" s="68"/>
      <c r="AX494" s="68"/>
      <c r="AY494" s="68"/>
      <c r="AZ494" s="68"/>
      <c r="BA494" s="68"/>
      <c r="BB494" s="68"/>
      <c r="BC494" s="68"/>
      <c r="BD494" s="68"/>
      <c r="BE494" s="68"/>
      <c r="BF494" s="68"/>
      <c r="BG494" s="68"/>
      <c r="BH494" s="68"/>
      <c r="BI494" s="68"/>
      <c r="BJ494" s="68"/>
      <c r="BK494" s="68"/>
      <c r="BL494" s="68"/>
      <c r="BM494" s="68"/>
      <c r="BN494" s="68"/>
      <c r="BO494" s="68"/>
      <c r="BP494" s="68"/>
      <c r="BQ494" s="68"/>
      <c r="BR494" s="68"/>
      <c r="BS494" s="68"/>
      <c r="BT494" s="68"/>
      <c r="BU494" s="68"/>
      <c r="BV494" s="68"/>
      <c r="BW494" s="68"/>
      <c r="BX494" s="68"/>
      <c r="BY494" s="68"/>
      <c r="BZ494" s="68"/>
      <c r="CA494" s="68"/>
      <c r="CB494" s="68"/>
      <c r="CC494" s="68"/>
      <c r="CD494" s="68"/>
      <c r="CE494" s="68"/>
      <c r="CF494" s="68"/>
      <c r="CG494" s="68"/>
      <c r="CH494" s="68"/>
      <c r="CI494" s="68"/>
      <c r="CJ494" s="68"/>
      <c r="CK494" s="68"/>
      <c r="CL494" s="68"/>
      <c r="CM494" s="68"/>
      <c r="CN494" s="68"/>
      <c r="CO494" s="68"/>
      <c r="CP494" s="68"/>
      <c r="CQ494" s="68"/>
      <c r="CR494" s="68"/>
      <c r="CS494" s="68"/>
      <c r="CT494" s="68"/>
      <c r="CU494" s="68"/>
      <c r="CV494" s="68"/>
      <c r="CW494" s="68"/>
      <c r="CX494" s="68"/>
      <c r="CY494" s="68"/>
      <c r="CZ494" s="68"/>
      <c r="DA494" s="68"/>
      <c r="DB494" s="68"/>
      <c r="DC494" s="68"/>
      <c r="DD494" s="68"/>
      <c r="DE494" s="68"/>
      <c r="DF494" s="68"/>
      <c r="DG494" s="68"/>
      <c r="DH494" s="68"/>
      <c r="DI494" s="68"/>
      <c r="DJ494" s="68"/>
      <c r="DK494" s="68"/>
      <c r="DL494" s="68"/>
      <c r="DM494" s="68"/>
      <c r="DN494" s="68"/>
      <c r="DO494" s="68"/>
      <c r="DP494" s="68"/>
      <c r="DQ494" s="68"/>
      <c r="DR494" s="68"/>
      <c r="DS494" s="68"/>
      <c r="DT494" s="68"/>
      <c r="DU494" s="68"/>
      <c r="DV494" s="68"/>
      <c r="DW494" s="68"/>
      <c r="DX494" s="68"/>
      <c r="DY494" s="68"/>
      <c r="DZ494" s="68"/>
      <c r="EA494" s="68"/>
      <c r="EB494" s="68"/>
      <c r="EC494" s="68"/>
      <c r="ED494" s="68"/>
      <c r="EE494" s="68"/>
      <c r="EF494" s="68"/>
      <c r="EG494" s="68"/>
      <c r="EH494" s="68"/>
      <c r="EI494" s="68"/>
      <c r="EJ494" s="68"/>
      <c r="EK494" s="68"/>
      <c r="EL494" s="68"/>
      <c r="EM494" s="68"/>
      <c r="EN494" s="68"/>
      <c r="EO494" s="68"/>
      <c r="EP494" s="68"/>
      <c r="EQ494" s="68"/>
      <c r="ER494" s="68"/>
      <c r="ES494" s="68"/>
      <c r="ET494" s="68"/>
      <c r="EU494" s="68"/>
      <c r="EV494" s="68"/>
      <c r="EW494" s="68"/>
      <c r="EX494" s="68"/>
      <c r="EY494" s="68"/>
      <c r="EZ494" s="68"/>
      <c r="FA494" s="68"/>
      <c r="FB494" s="68"/>
      <c r="FC494" s="68"/>
      <c r="FD494" s="68"/>
      <c r="FE494" s="68"/>
      <c r="FF494" s="68"/>
      <c r="FG494" s="68"/>
      <c r="FH494" s="68"/>
      <c r="FI494" s="68"/>
      <c r="FJ494" s="68"/>
      <c r="FK494" s="68"/>
      <c r="FL494" s="68"/>
      <c r="FM494" s="68"/>
      <c r="FN494" s="68"/>
      <c r="FO494" s="68"/>
      <c r="FP494" s="68"/>
      <c r="FQ494" s="68"/>
      <c r="FR494" s="68"/>
      <c r="FS494" s="68"/>
      <c r="FT494" s="68"/>
      <c r="FU494" s="68"/>
      <c r="FV494" s="68"/>
      <c r="FW494" s="68"/>
      <c r="FX494" s="68"/>
      <c r="FY494" s="68"/>
      <c r="FZ494" s="68"/>
      <c r="GA494" s="68"/>
      <c r="GB494" s="68"/>
      <c r="GC494" s="68"/>
      <c r="GD494" s="68"/>
      <c r="GE494" s="68"/>
      <c r="GF494" s="68"/>
      <c r="GG494" s="68"/>
      <c r="GH494" s="68"/>
      <c r="GI494" s="68"/>
      <c r="GJ494" s="68"/>
      <c r="GK494" s="68"/>
      <c r="GL494" s="68"/>
      <c r="GM494" s="68"/>
      <c r="GN494" s="68"/>
      <c r="GO494" s="68"/>
      <c r="GP494" s="68"/>
      <c r="GQ494" s="68"/>
      <c r="GR494" s="68"/>
      <c r="GS494" s="68"/>
      <c r="GT494" s="68"/>
      <c r="GU494" s="68"/>
      <c r="GV494" s="68"/>
      <c r="GW494" s="68"/>
      <c r="GX494" s="68"/>
      <c r="GY494" s="68"/>
      <c r="GZ494" s="68"/>
      <c r="HA494" s="68"/>
      <c r="HB494" s="68"/>
      <c r="HC494" s="68"/>
      <c r="HD494" s="68"/>
      <c r="HE494" s="68"/>
      <c r="HF494" s="68"/>
      <c r="HG494" s="68"/>
      <c r="HH494" s="68"/>
      <c r="HI494" s="68"/>
      <c r="HJ494" s="68"/>
      <c r="HK494" s="68"/>
      <c r="HL494" s="68"/>
      <c r="HM494" s="68"/>
      <c r="HN494" s="68"/>
      <c r="HO494" s="68"/>
      <c r="HP494" s="68"/>
      <c r="HQ494" s="68"/>
      <c r="HR494" s="68"/>
      <c r="HS494" s="68"/>
      <c r="HT494" s="68"/>
      <c r="HU494" s="68"/>
      <c r="HV494" s="68"/>
      <c r="HW494" s="68"/>
      <c r="HX494" s="68"/>
      <c r="HY494" s="68"/>
      <c r="HZ494" s="68"/>
      <c r="IA494" s="68"/>
      <c r="IB494" s="68"/>
      <c r="IC494" s="68"/>
      <c r="ID494" s="68"/>
      <c r="IE494" s="68"/>
      <c r="IF494" s="68"/>
      <c r="IG494" s="68"/>
      <c r="IH494" s="68"/>
      <c r="II494" s="68"/>
      <c r="IJ494" s="68"/>
      <c r="IK494" s="68"/>
      <c r="IL494" s="68"/>
      <c r="IM494" s="68"/>
      <c r="IN494" s="68"/>
      <c r="IO494" s="68"/>
      <c r="IP494" s="68"/>
      <c r="IQ494" s="68"/>
      <c r="IR494" s="68"/>
      <c r="IS494" s="68"/>
      <c r="IT494" s="68"/>
      <c r="IU494" s="68"/>
      <c r="IV494" s="68"/>
    </row>
    <row r="495" spans="1:29" ht="42" customHeight="1">
      <c r="A495" s="3" t="s">
        <v>2839</v>
      </c>
      <c r="B495" s="4" t="s">
        <v>493</v>
      </c>
      <c r="C495" s="4" t="s">
        <v>494</v>
      </c>
      <c r="D495" s="4" t="s">
        <v>2771</v>
      </c>
      <c r="E495" s="4" t="s">
        <v>2772</v>
      </c>
      <c r="F495" s="4" t="s">
        <v>2773</v>
      </c>
      <c r="G495" s="4" t="s">
        <v>2774</v>
      </c>
      <c r="H495" s="4" t="s">
        <v>2775</v>
      </c>
      <c r="I495" s="4" t="s">
        <v>2776</v>
      </c>
      <c r="J495" s="4"/>
      <c r="K495" s="4" t="s">
        <v>506</v>
      </c>
      <c r="L495" s="4">
        <v>50</v>
      </c>
      <c r="M495" s="4">
        <v>231010000</v>
      </c>
      <c r="N495" s="4" t="s">
        <v>498</v>
      </c>
      <c r="O495" s="4" t="s">
        <v>592</v>
      </c>
      <c r="P495" s="33" t="s">
        <v>498</v>
      </c>
      <c r="Q495" s="4" t="s">
        <v>500</v>
      </c>
      <c r="R495" s="16" t="s">
        <v>515</v>
      </c>
      <c r="S495" s="4" t="s">
        <v>2658</v>
      </c>
      <c r="T495" s="12">
        <v>796</v>
      </c>
      <c r="U495" s="4" t="s">
        <v>508</v>
      </c>
      <c r="V495" s="4">
        <v>1</v>
      </c>
      <c r="W495" s="24">
        <v>40000</v>
      </c>
      <c r="X495" s="24">
        <v>40000</v>
      </c>
      <c r="Y495" s="177">
        <f t="shared" si="29"/>
        <v>44800.00000000001</v>
      </c>
      <c r="Z495" s="4" t="s">
        <v>504</v>
      </c>
      <c r="AA495" s="4" t="s">
        <v>1405</v>
      </c>
      <c r="AB495" s="4"/>
      <c r="AC495" s="28"/>
    </row>
    <row r="496" spans="1:256" ht="57" customHeight="1">
      <c r="A496" s="3" t="s">
        <v>2840</v>
      </c>
      <c r="B496" s="4" t="s">
        <v>493</v>
      </c>
      <c r="C496" s="4" t="s">
        <v>494</v>
      </c>
      <c r="D496" s="40" t="s">
        <v>2777</v>
      </c>
      <c r="E496" s="40" t="s">
        <v>2778</v>
      </c>
      <c r="F496" s="40" t="s">
        <v>2779</v>
      </c>
      <c r="G496" s="40" t="s">
        <v>2780</v>
      </c>
      <c r="H496" s="40" t="s">
        <v>2781</v>
      </c>
      <c r="I496" s="4"/>
      <c r="J496" s="40"/>
      <c r="K496" s="40" t="s">
        <v>506</v>
      </c>
      <c r="L496" s="4">
        <v>0</v>
      </c>
      <c r="M496" s="4">
        <v>231010000</v>
      </c>
      <c r="N496" s="33" t="s">
        <v>498</v>
      </c>
      <c r="O496" s="4" t="s">
        <v>561</v>
      </c>
      <c r="P496" s="33" t="s">
        <v>498</v>
      </c>
      <c r="Q496" s="4" t="s">
        <v>500</v>
      </c>
      <c r="R496" s="4" t="s">
        <v>2044</v>
      </c>
      <c r="S496" s="4" t="s">
        <v>511</v>
      </c>
      <c r="T496" s="4">
        <v>796</v>
      </c>
      <c r="U496" s="4" t="s">
        <v>856</v>
      </c>
      <c r="V496" s="4">
        <v>5</v>
      </c>
      <c r="W496" s="24">
        <v>39000</v>
      </c>
      <c r="X496" s="11">
        <v>0</v>
      </c>
      <c r="Y496" s="178">
        <f t="shared" si="29"/>
        <v>0</v>
      </c>
      <c r="Z496" s="179"/>
      <c r="AA496" s="175" t="s">
        <v>1405</v>
      </c>
      <c r="AB496" s="4">
        <v>11</v>
      </c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  <c r="BI496" s="55"/>
      <c r="BJ496" s="55"/>
      <c r="BK496" s="55"/>
      <c r="BL496" s="55"/>
      <c r="BM496" s="55"/>
      <c r="BN496" s="55"/>
      <c r="BO496" s="55"/>
      <c r="BP496" s="55"/>
      <c r="BQ496" s="55"/>
      <c r="BR496" s="55"/>
      <c r="BS496" s="55"/>
      <c r="BT496" s="55"/>
      <c r="BU496" s="55"/>
      <c r="BV496" s="55"/>
      <c r="BW496" s="55"/>
      <c r="BX496" s="55"/>
      <c r="BY496" s="55"/>
      <c r="BZ496" s="55"/>
      <c r="CA496" s="55"/>
      <c r="CB496" s="55"/>
      <c r="CC496" s="55"/>
      <c r="CD496" s="55"/>
      <c r="CE496" s="55"/>
      <c r="CF496" s="55"/>
      <c r="CG496" s="55"/>
      <c r="CH496" s="55"/>
      <c r="CI496" s="55"/>
      <c r="CJ496" s="55"/>
      <c r="CK496" s="55"/>
      <c r="CL496" s="55"/>
      <c r="CM496" s="55"/>
      <c r="CN496" s="55"/>
      <c r="CO496" s="55"/>
      <c r="CP496" s="55"/>
      <c r="CQ496" s="55"/>
      <c r="CR496" s="55"/>
      <c r="CS496" s="55"/>
      <c r="CT496" s="55"/>
      <c r="CU496" s="55"/>
      <c r="CV496" s="55"/>
      <c r="CW496" s="55"/>
      <c r="CX496" s="55"/>
      <c r="CY496" s="55"/>
      <c r="CZ496" s="55"/>
      <c r="DA496" s="55"/>
      <c r="DB496" s="55"/>
      <c r="DC496" s="55"/>
      <c r="DD496" s="55"/>
      <c r="DE496" s="55"/>
      <c r="DF496" s="55"/>
      <c r="DG496" s="55"/>
      <c r="DH496" s="55"/>
      <c r="DI496" s="55"/>
      <c r="DJ496" s="55"/>
      <c r="DK496" s="55"/>
      <c r="DL496" s="55"/>
      <c r="DM496" s="55"/>
      <c r="DN496" s="55"/>
      <c r="DO496" s="55"/>
      <c r="DP496" s="55"/>
      <c r="DQ496" s="55"/>
      <c r="DR496" s="55"/>
      <c r="DS496" s="55"/>
      <c r="DT496" s="55"/>
      <c r="DU496" s="55"/>
      <c r="DV496" s="55"/>
      <c r="DW496" s="55"/>
      <c r="DX496" s="55"/>
      <c r="DY496" s="55"/>
      <c r="DZ496" s="55"/>
      <c r="EA496" s="55"/>
      <c r="EB496" s="55"/>
      <c r="EC496" s="55"/>
      <c r="ED496" s="55"/>
      <c r="EE496" s="55"/>
      <c r="EF496" s="55"/>
      <c r="EG496" s="55"/>
      <c r="EH496" s="55"/>
      <c r="EI496" s="55"/>
      <c r="EJ496" s="55"/>
      <c r="EK496" s="55"/>
      <c r="EL496" s="55"/>
      <c r="EM496" s="55"/>
      <c r="EN496" s="55"/>
      <c r="EO496" s="55"/>
      <c r="EP496" s="55"/>
      <c r="EQ496" s="55"/>
      <c r="ER496" s="55"/>
      <c r="ES496" s="55"/>
      <c r="ET496" s="55"/>
      <c r="EU496" s="55"/>
      <c r="EV496" s="55"/>
      <c r="EW496" s="55"/>
      <c r="EX496" s="55"/>
      <c r="EY496" s="55"/>
      <c r="EZ496" s="55"/>
      <c r="FA496" s="55"/>
      <c r="FB496" s="55"/>
      <c r="FC496" s="55"/>
      <c r="FD496" s="55"/>
      <c r="FE496" s="55"/>
      <c r="FF496" s="55"/>
      <c r="FG496" s="55"/>
      <c r="FH496" s="55"/>
      <c r="FI496" s="55"/>
      <c r="FJ496" s="55"/>
      <c r="FK496" s="55"/>
      <c r="FL496" s="55"/>
      <c r="FM496" s="55"/>
      <c r="FN496" s="55"/>
      <c r="FO496" s="55"/>
      <c r="FP496" s="55"/>
      <c r="FQ496" s="55"/>
      <c r="FR496" s="55"/>
      <c r="FS496" s="55"/>
      <c r="FT496" s="55"/>
      <c r="FU496" s="55"/>
      <c r="FV496" s="55"/>
      <c r="FW496" s="55"/>
      <c r="FX496" s="55"/>
      <c r="FY496" s="55"/>
      <c r="FZ496" s="55"/>
      <c r="GA496" s="55"/>
      <c r="GB496" s="55"/>
      <c r="GC496" s="55"/>
      <c r="GD496" s="55"/>
      <c r="GE496" s="55"/>
      <c r="GF496" s="55"/>
      <c r="GG496" s="55"/>
      <c r="GH496" s="55"/>
      <c r="GI496" s="55"/>
      <c r="GJ496" s="55"/>
      <c r="GK496" s="55"/>
      <c r="GL496" s="55"/>
      <c r="GM496" s="55"/>
      <c r="GN496" s="55"/>
      <c r="GO496" s="55"/>
      <c r="GP496" s="55"/>
      <c r="GQ496" s="55"/>
      <c r="GR496" s="55"/>
      <c r="GS496" s="55"/>
      <c r="GT496" s="55"/>
      <c r="GU496" s="55"/>
      <c r="GV496" s="55"/>
      <c r="GW496" s="55"/>
      <c r="GX496" s="55"/>
      <c r="GY496" s="55"/>
      <c r="GZ496" s="55"/>
      <c r="HA496" s="55"/>
      <c r="HB496" s="55"/>
      <c r="HC496" s="55"/>
      <c r="HD496" s="55"/>
      <c r="HE496" s="55"/>
      <c r="HF496" s="55"/>
      <c r="HG496" s="55"/>
      <c r="HH496" s="55"/>
      <c r="HI496" s="55"/>
      <c r="HJ496" s="55"/>
      <c r="HK496" s="55"/>
      <c r="HL496" s="55"/>
      <c r="HM496" s="55"/>
      <c r="HN496" s="55"/>
      <c r="HO496" s="55"/>
      <c r="HP496" s="55"/>
      <c r="HQ496" s="55"/>
      <c r="HR496" s="55"/>
      <c r="HS496" s="55"/>
      <c r="HT496" s="55"/>
      <c r="HU496" s="55"/>
      <c r="HV496" s="55"/>
      <c r="HW496" s="55"/>
      <c r="HX496" s="55"/>
      <c r="HY496" s="55"/>
      <c r="HZ496" s="55"/>
      <c r="IA496" s="55"/>
      <c r="IB496" s="55"/>
      <c r="IC496" s="55"/>
      <c r="ID496" s="55"/>
      <c r="IE496" s="55"/>
      <c r="IF496" s="55"/>
      <c r="IG496" s="55"/>
      <c r="IH496" s="55"/>
      <c r="II496" s="55"/>
      <c r="IJ496" s="55"/>
      <c r="IK496" s="55"/>
      <c r="IL496" s="55"/>
      <c r="IM496" s="55"/>
      <c r="IN496" s="55"/>
      <c r="IO496" s="55"/>
      <c r="IP496" s="55"/>
      <c r="IQ496" s="55"/>
      <c r="IR496" s="55"/>
      <c r="IS496" s="55"/>
      <c r="IT496" s="55"/>
      <c r="IU496" s="55"/>
      <c r="IV496" s="55"/>
    </row>
    <row r="497" spans="1:256" ht="57" customHeight="1">
      <c r="A497" s="3" t="s">
        <v>2968</v>
      </c>
      <c r="B497" s="4" t="s">
        <v>493</v>
      </c>
      <c r="C497" s="4" t="s">
        <v>494</v>
      </c>
      <c r="D497" s="40" t="s">
        <v>2777</v>
      </c>
      <c r="E497" s="40" t="s">
        <v>2778</v>
      </c>
      <c r="F497" s="40" t="s">
        <v>2779</v>
      </c>
      <c r="G497" s="40" t="s">
        <v>2780</v>
      </c>
      <c r="H497" s="40" t="s">
        <v>2781</v>
      </c>
      <c r="I497" s="4"/>
      <c r="J497" s="40"/>
      <c r="K497" s="40" t="s">
        <v>506</v>
      </c>
      <c r="L497" s="4">
        <v>0</v>
      </c>
      <c r="M497" s="4">
        <v>231010000</v>
      </c>
      <c r="N497" s="33" t="s">
        <v>498</v>
      </c>
      <c r="O497" s="4" t="s">
        <v>1532</v>
      </c>
      <c r="P497" s="33" t="s">
        <v>498</v>
      </c>
      <c r="Q497" s="4" t="s">
        <v>500</v>
      </c>
      <c r="R497" s="4" t="s">
        <v>2044</v>
      </c>
      <c r="S497" s="4" t="s">
        <v>511</v>
      </c>
      <c r="T497" s="4">
        <v>796</v>
      </c>
      <c r="U497" s="4" t="s">
        <v>856</v>
      </c>
      <c r="V497" s="4">
        <v>5</v>
      </c>
      <c r="W497" s="24">
        <v>39000</v>
      </c>
      <c r="X497" s="11">
        <f>W497*V497</f>
        <v>195000</v>
      </c>
      <c r="Y497" s="178">
        <f t="shared" si="29"/>
        <v>218400.00000000003</v>
      </c>
      <c r="Z497" s="179"/>
      <c r="AA497" s="175" t="s">
        <v>1405</v>
      </c>
      <c r="AB497" s="4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  <c r="BE497" s="55"/>
      <c r="BF497" s="55"/>
      <c r="BG497" s="55"/>
      <c r="BH497" s="55"/>
      <c r="BI497" s="55"/>
      <c r="BJ497" s="55"/>
      <c r="BK497" s="55"/>
      <c r="BL497" s="55"/>
      <c r="BM497" s="55"/>
      <c r="BN497" s="55"/>
      <c r="BO497" s="55"/>
      <c r="BP497" s="55"/>
      <c r="BQ497" s="55"/>
      <c r="BR497" s="55"/>
      <c r="BS497" s="55"/>
      <c r="BT497" s="55"/>
      <c r="BU497" s="55"/>
      <c r="BV497" s="55"/>
      <c r="BW497" s="55"/>
      <c r="BX497" s="55"/>
      <c r="BY497" s="55"/>
      <c r="BZ497" s="55"/>
      <c r="CA497" s="55"/>
      <c r="CB497" s="55"/>
      <c r="CC497" s="55"/>
      <c r="CD497" s="55"/>
      <c r="CE497" s="55"/>
      <c r="CF497" s="55"/>
      <c r="CG497" s="55"/>
      <c r="CH497" s="55"/>
      <c r="CI497" s="55"/>
      <c r="CJ497" s="55"/>
      <c r="CK497" s="55"/>
      <c r="CL497" s="55"/>
      <c r="CM497" s="55"/>
      <c r="CN497" s="55"/>
      <c r="CO497" s="55"/>
      <c r="CP497" s="55"/>
      <c r="CQ497" s="55"/>
      <c r="CR497" s="55"/>
      <c r="CS497" s="55"/>
      <c r="CT497" s="55"/>
      <c r="CU497" s="55"/>
      <c r="CV497" s="55"/>
      <c r="CW497" s="55"/>
      <c r="CX497" s="55"/>
      <c r="CY497" s="55"/>
      <c r="CZ497" s="55"/>
      <c r="DA497" s="55"/>
      <c r="DB497" s="55"/>
      <c r="DC497" s="55"/>
      <c r="DD497" s="55"/>
      <c r="DE497" s="55"/>
      <c r="DF497" s="55"/>
      <c r="DG497" s="55"/>
      <c r="DH497" s="55"/>
      <c r="DI497" s="55"/>
      <c r="DJ497" s="55"/>
      <c r="DK497" s="55"/>
      <c r="DL497" s="55"/>
      <c r="DM497" s="55"/>
      <c r="DN497" s="55"/>
      <c r="DO497" s="55"/>
      <c r="DP497" s="55"/>
      <c r="DQ497" s="55"/>
      <c r="DR497" s="55"/>
      <c r="DS497" s="55"/>
      <c r="DT497" s="55"/>
      <c r="DU497" s="55"/>
      <c r="DV497" s="55"/>
      <c r="DW497" s="55"/>
      <c r="DX497" s="55"/>
      <c r="DY497" s="55"/>
      <c r="DZ497" s="55"/>
      <c r="EA497" s="55"/>
      <c r="EB497" s="55"/>
      <c r="EC497" s="55"/>
      <c r="ED497" s="55"/>
      <c r="EE497" s="55"/>
      <c r="EF497" s="55"/>
      <c r="EG497" s="55"/>
      <c r="EH497" s="55"/>
      <c r="EI497" s="55"/>
      <c r="EJ497" s="55"/>
      <c r="EK497" s="55"/>
      <c r="EL497" s="55"/>
      <c r="EM497" s="55"/>
      <c r="EN497" s="55"/>
      <c r="EO497" s="55"/>
      <c r="EP497" s="55"/>
      <c r="EQ497" s="55"/>
      <c r="ER497" s="55"/>
      <c r="ES497" s="55"/>
      <c r="ET497" s="55"/>
      <c r="EU497" s="55"/>
      <c r="EV497" s="55"/>
      <c r="EW497" s="55"/>
      <c r="EX497" s="55"/>
      <c r="EY497" s="55"/>
      <c r="EZ497" s="55"/>
      <c r="FA497" s="55"/>
      <c r="FB497" s="55"/>
      <c r="FC497" s="55"/>
      <c r="FD497" s="55"/>
      <c r="FE497" s="55"/>
      <c r="FF497" s="55"/>
      <c r="FG497" s="55"/>
      <c r="FH497" s="55"/>
      <c r="FI497" s="55"/>
      <c r="FJ497" s="55"/>
      <c r="FK497" s="55"/>
      <c r="FL497" s="55"/>
      <c r="FM497" s="55"/>
      <c r="FN497" s="55"/>
      <c r="FO497" s="55"/>
      <c r="FP497" s="55"/>
      <c r="FQ497" s="55"/>
      <c r="FR497" s="55"/>
      <c r="FS497" s="55"/>
      <c r="FT497" s="55"/>
      <c r="FU497" s="55"/>
      <c r="FV497" s="55"/>
      <c r="FW497" s="55"/>
      <c r="FX497" s="55"/>
      <c r="FY497" s="55"/>
      <c r="FZ497" s="55"/>
      <c r="GA497" s="55"/>
      <c r="GB497" s="55"/>
      <c r="GC497" s="55"/>
      <c r="GD497" s="55"/>
      <c r="GE497" s="55"/>
      <c r="GF497" s="55"/>
      <c r="GG497" s="55"/>
      <c r="GH497" s="55"/>
      <c r="GI497" s="55"/>
      <c r="GJ497" s="55"/>
      <c r="GK497" s="55"/>
      <c r="GL497" s="55"/>
      <c r="GM497" s="55"/>
      <c r="GN497" s="55"/>
      <c r="GO497" s="55"/>
      <c r="GP497" s="55"/>
      <c r="GQ497" s="55"/>
      <c r="GR497" s="55"/>
      <c r="GS497" s="55"/>
      <c r="GT497" s="55"/>
      <c r="GU497" s="55"/>
      <c r="GV497" s="55"/>
      <c r="GW497" s="55"/>
      <c r="GX497" s="55"/>
      <c r="GY497" s="55"/>
      <c r="GZ497" s="55"/>
      <c r="HA497" s="55"/>
      <c r="HB497" s="55"/>
      <c r="HC497" s="55"/>
      <c r="HD497" s="55"/>
      <c r="HE497" s="55"/>
      <c r="HF497" s="55"/>
      <c r="HG497" s="55"/>
      <c r="HH497" s="55"/>
      <c r="HI497" s="55"/>
      <c r="HJ497" s="55"/>
      <c r="HK497" s="55"/>
      <c r="HL497" s="55"/>
      <c r="HM497" s="55"/>
      <c r="HN497" s="55"/>
      <c r="HO497" s="55"/>
      <c r="HP497" s="55"/>
      <c r="HQ497" s="55"/>
      <c r="HR497" s="55"/>
      <c r="HS497" s="55"/>
      <c r="HT497" s="55"/>
      <c r="HU497" s="55"/>
      <c r="HV497" s="55"/>
      <c r="HW497" s="55"/>
      <c r="HX497" s="55"/>
      <c r="HY497" s="55"/>
      <c r="HZ497" s="55"/>
      <c r="IA497" s="55"/>
      <c r="IB497" s="55"/>
      <c r="IC497" s="55"/>
      <c r="ID497" s="55"/>
      <c r="IE497" s="55"/>
      <c r="IF497" s="55"/>
      <c r="IG497" s="55"/>
      <c r="IH497" s="55"/>
      <c r="II497" s="55"/>
      <c r="IJ497" s="55"/>
      <c r="IK497" s="55"/>
      <c r="IL497" s="55"/>
      <c r="IM497" s="55"/>
      <c r="IN497" s="55"/>
      <c r="IO497" s="55"/>
      <c r="IP497" s="55"/>
      <c r="IQ497" s="55"/>
      <c r="IR497" s="55"/>
      <c r="IS497" s="55"/>
      <c r="IT497" s="55"/>
      <c r="IU497" s="55"/>
      <c r="IV497" s="55"/>
    </row>
    <row r="498" spans="1:256" ht="48" customHeight="1">
      <c r="A498" s="3" t="s">
        <v>2841</v>
      </c>
      <c r="B498" s="4" t="s">
        <v>493</v>
      </c>
      <c r="C498" s="4" t="s">
        <v>494</v>
      </c>
      <c r="D498" s="40" t="s">
        <v>2782</v>
      </c>
      <c r="E498" s="40" t="s">
        <v>2783</v>
      </c>
      <c r="F498" s="40" t="s">
        <v>2784</v>
      </c>
      <c r="G498" s="40" t="s">
        <v>2785</v>
      </c>
      <c r="H498" s="40" t="s">
        <v>2786</v>
      </c>
      <c r="I498" s="4"/>
      <c r="J498" s="40"/>
      <c r="K498" s="40" t="s">
        <v>506</v>
      </c>
      <c r="L498" s="4">
        <v>0</v>
      </c>
      <c r="M498" s="4">
        <v>231010000</v>
      </c>
      <c r="N498" s="33" t="s">
        <v>498</v>
      </c>
      <c r="O498" s="4" t="s">
        <v>592</v>
      </c>
      <c r="P498" s="33" t="s">
        <v>498</v>
      </c>
      <c r="Q498" s="4" t="s">
        <v>500</v>
      </c>
      <c r="R498" s="4" t="s">
        <v>2044</v>
      </c>
      <c r="S498" s="4" t="s">
        <v>511</v>
      </c>
      <c r="T498" s="4">
        <v>796</v>
      </c>
      <c r="U498" s="4" t="s">
        <v>856</v>
      </c>
      <c r="V498" s="4">
        <v>1</v>
      </c>
      <c r="W498" s="24">
        <v>2520000</v>
      </c>
      <c r="X498" s="24">
        <f aca="true" t="shared" si="30" ref="X498:X512">W498*V498</f>
        <v>2520000</v>
      </c>
      <c r="Y498" s="178">
        <f t="shared" si="29"/>
        <v>2822400.0000000005</v>
      </c>
      <c r="Z498" s="179"/>
      <c r="AA498" s="175" t="s">
        <v>1405</v>
      </c>
      <c r="AB498" s="4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  <c r="BL498" s="55"/>
      <c r="BM498" s="55"/>
      <c r="BN498" s="55"/>
      <c r="BO498" s="55"/>
      <c r="BP498" s="55"/>
      <c r="BQ498" s="55"/>
      <c r="BR498" s="55"/>
      <c r="BS498" s="55"/>
      <c r="BT498" s="55"/>
      <c r="BU498" s="55"/>
      <c r="BV498" s="55"/>
      <c r="BW498" s="55"/>
      <c r="BX498" s="55"/>
      <c r="BY498" s="55"/>
      <c r="BZ498" s="55"/>
      <c r="CA498" s="55"/>
      <c r="CB498" s="55"/>
      <c r="CC498" s="55"/>
      <c r="CD498" s="55"/>
      <c r="CE498" s="55"/>
      <c r="CF498" s="55"/>
      <c r="CG498" s="55"/>
      <c r="CH498" s="55"/>
      <c r="CI498" s="55"/>
      <c r="CJ498" s="55"/>
      <c r="CK498" s="55"/>
      <c r="CL498" s="55"/>
      <c r="CM498" s="55"/>
      <c r="CN498" s="55"/>
      <c r="CO498" s="55"/>
      <c r="CP498" s="55"/>
      <c r="CQ498" s="55"/>
      <c r="CR498" s="55"/>
      <c r="CS498" s="55"/>
      <c r="CT498" s="55"/>
      <c r="CU498" s="55"/>
      <c r="CV498" s="55"/>
      <c r="CW498" s="55"/>
      <c r="CX498" s="55"/>
      <c r="CY498" s="55"/>
      <c r="CZ498" s="55"/>
      <c r="DA498" s="55"/>
      <c r="DB498" s="55"/>
      <c r="DC498" s="55"/>
      <c r="DD498" s="55"/>
      <c r="DE498" s="55"/>
      <c r="DF498" s="55"/>
      <c r="DG498" s="55"/>
      <c r="DH498" s="55"/>
      <c r="DI498" s="55"/>
      <c r="DJ498" s="55"/>
      <c r="DK498" s="55"/>
      <c r="DL498" s="55"/>
      <c r="DM498" s="55"/>
      <c r="DN498" s="55"/>
      <c r="DO498" s="55"/>
      <c r="DP498" s="55"/>
      <c r="DQ498" s="55"/>
      <c r="DR498" s="55"/>
      <c r="DS498" s="55"/>
      <c r="DT498" s="55"/>
      <c r="DU498" s="55"/>
      <c r="DV498" s="55"/>
      <c r="DW498" s="55"/>
      <c r="DX498" s="55"/>
      <c r="DY498" s="55"/>
      <c r="DZ498" s="55"/>
      <c r="EA498" s="55"/>
      <c r="EB498" s="55"/>
      <c r="EC498" s="55"/>
      <c r="ED498" s="55"/>
      <c r="EE498" s="55"/>
      <c r="EF498" s="55"/>
      <c r="EG498" s="55"/>
      <c r="EH498" s="55"/>
      <c r="EI498" s="55"/>
      <c r="EJ498" s="55"/>
      <c r="EK498" s="55"/>
      <c r="EL498" s="55"/>
      <c r="EM498" s="55"/>
      <c r="EN498" s="55"/>
      <c r="EO498" s="55"/>
      <c r="EP498" s="55"/>
      <c r="EQ498" s="55"/>
      <c r="ER498" s="55"/>
      <c r="ES498" s="55"/>
      <c r="ET498" s="55"/>
      <c r="EU498" s="55"/>
      <c r="EV498" s="55"/>
      <c r="EW498" s="55"/>
      <c r="EX498" s="55"/>
      <c r="EY498" s="55"/>
      <c r="EZ498" s="55"/>
      <c r="FA498" s="55"/>
      <c r="FB498" s="55"/>
      <c r="FC498" s="55"/>
      <c r="FD498" s="55"/>
      <c r="FE498" s="55"/>
      <c r="FF498" s="55"/>
      <c r="FG498" s="55"/>
      <c r="FH498" s="55"/>
      <c r="FI498" s="55"/>
      <c r="FJ498" s="55"/>
      <c r="FK498" s="55"/>
      <c r="FL498" s="55"/>
      <c r="FM498" s="55"/>
      <c r="FN498" s="55"/>
      <c r="FO498" s="55"/>
      <c r="FP498" s="55"/>
      <c r="FQ498" s="55"/>
      <c r="FR498" s="55"/>
      <c r="FS498" s="55"/>
      <c r="FT498" s="55"/>
      <c r="FU498" s="55"/>
      <c r="FV498" s="55"/>
      <c r="FW498" s="55"/>
      <c r="FX498" s="55"/>
      <c r="FY498" s="55"/>
      <c r="FZ498" s="55"/>
      <c r="GA498" s="55"/>
      <c r="GB498" s="55"/>
      <c r="GC498" s="55"/>
      <c r="GD498" s="55"/>
      <c r="GE498" s="55"/>
      <c r="GF498" s="55"/>
      <c r="GG498" s="55"/>
      <c r="GH498" s="55"/>
      <c r="GI498" s="55"/>
      <c r="GJ498" s="55"/>
      <c r="GK498" s="55"/>
      <c r="GL498" s="55"/>
      <c r="GM498" s="55"/>
      <c r="GN498" s="55"/>
      <c r="GO498" s="55"/>
      <c r="GP498" s="55"/>
      <c r="GQ498" s="55"/>
      <c r="GR498" s="55"/>
      <c r="GS498" s="55"/>
      <c r="GT498" s="55"/>
      <c r="GU498" s="55"/>
      <c r="GV498" s="55"/>
      <c r="GW498" s="55"/>
      <c r="GX498" s="55"/>
      <c r="GY498" s="55"/>
      <c r="GZ498" s="55"/>
      <c r="HA498" s="55"/>
      <c r="HB498" s="55"/>
      <c r="HC498" s="55"/>
      <c r="HD498" s="55"/>
      <c r="HE498" s="55"/>
      <c r="HF498" s="55"/>
      <c r="HG498" s="55"/>
      <c r="HH498" s="55"/>
      <c r="HI498" s="55"/>
      <c r="HJ498" s="55"/>
      <c r="HK498" s="55"/>
      <c r="HL498" s="55"/>
      <c r="HM498" s="55"/>
      <c r="HN498" s="55"/>
      <c r="HO498" s="55"/>
      <c r="HP498" s="55"/>
      <c r="HQ498" s="55"/>
      <c r="HR498" s="55"/>
      <c r="HS498" s="55"/>
      <c r="HT498" s="55"/>
      <c r="HU498" s="55"/>
      <c r="HV498" s="55"/>
      <c r="HW498" s="55"/>
      <c r="HX498" s="55"/>
      <c r="HY498" s="55"/>
      <c r="HZ498" s="55"/>
      <c r="IA498" s="55"/>
      <c r="IB498" s="55"/>
      <c r="IC498" s="55"/>
      <c r="ID498" s="55"/>
      <c r="IE498" s="55"/>
      <c r="IF498" s="55"/>
      <c r="IG498" s="55"/>
      <c r="IH498" s="55"/>
      <c r="II498" s="55"/>
      <c r="IJ498" s="55"/>
      <c r="IK498" s="55"/>
      <c r="IL498" s="55"/>
      <c r="IM498" s="55"/>
      <c r="IN498" s="55"/>
      <c r="IO498" s="55"/>
      <c r="IP498" s="55"/>
      <c r="IQ498" s="55"/>
      <c r="IR498" s="55"/>
      <c r="IS498" s="55"/>
      <c r="IT498" s="55"/>
      <c r="IU498" s="55"/>
      <c r="IV498" s="55"/>
    </row>
    <row r="499" spans="1:256" ht="60" customHeight="1">
      <c r="A499" s="3" t="s">
        <v>2842</v>
      </c>
      <c r="B499" s="4" t="s">
        <v>493</v>
      </c>
      <c r="C499" s="4" t="s">
        <v>494</v>
      </c>
      <c r="D499" s="40" t="s">
        <v>2787</v>
      </c>
      <c r="E499" s="40" t="s">
        <v>2788</v>
      </c>
      <c r="F499" s="40" t="s">
        <v>2789</v>
      </c>
      <c r="G499" s="40" t="s">
        <v>2790</v>
      </c>
      <c r="H499" s="40" t="s">
        <v>2791</v>
      </c>
      <c r="I499" s="40"/>
      <c r="J499" s="40"/>
      <c r="K499" s="40" t="s">
        <v>2869</v>
      </c>
      <c r="L499" s="4">
        <v>0</v>
      </c>
      <c r="M499" s="4">
        <v>231010000</v>
      </c>
      <c r="N499" s="33" t="s">
        <v>498</v>
      </c>
      <c r="O499" s="4" t="s">
        <v>1562</v>
      </c>
      <c r="P499" s="33" t="s">
        <v>498</v>
      </c>
      <c r="Q499" s="4" t="s">
        <v>500</v>
      </c>
      <c r="R499" s="4" t="s">
        <v>2792</v>
      </c>
      <c r="S499" s="4" t="s">
        <v>511</v>
      </c>
      <c r="T499" s="4">
        <v>839</v>
      </c>
      <c r="U499" s="4" t="s">
        <v>44</v>
      </c>
      <c r="V499" s="4">
        <v>1</v>
      </c>
      <c r="W499" s="24">
        <v>36000000</v>
      </c>
      <c r="X499" s="24">
        <v>0</v>
      </c>
      <c r="Y499" s="178">
        <f t="shared" si="29"/>
        <v>0</v>
      </c>
      <c r="Z499" s="179"/>
      <c r="AA499" s="175" t="s">
        <v>1405</v>
      </c>
      <c r="AB499" s="4">
        <v>14</v>
      </c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  <c r="BM499" s="55"/>
      <c r="BN499" s="55"/>
      <c r="BO499" s="55"/>
      <c r="BP499" s="55"/>
      <c r="BQ499" s="55"/>
      <c r="BR499" s="55"/>
      <c r="BS499" s="55"/>
      <c r="BT499" s="55"/>
      <c r="BU499" s="55"/>
      <c r="BV499" s="55"/>
      <c r="BW499" s="55"/>
      <c r="BX499" s="55"/>
      <c r="BY499" s="55"/>
      <c r="BZ499" s="55"/>
      <c r="CA499" s="55"/>
      <c r="CB499" s="55"/>
      <c r="CC499" s="55"/>
      <c r="CD499" s="55"/>
      <c r="CE499" s="55"/>
      <c r="CF499" s="55"/>
      <c r="CG499" s="55"/>
      <c r="CH499" s="55"/>
      <c r="CI499" s="55"/>
      <c r="CJ499" s="55"/>
      <c r="CK499" s="55"/>
      <c r="CL499" s="55"/>
      <c r="CM499" s="55"/>
      <c r="CN499" s="55"/>
      <c r="CO499" s="55"/>
      <c r="CP499" s="55"/>
      <c r="CQ499" s="55"/>
      <c r="CR499" s="55"/>
      <c r="CS499" s="55"/>
      <c r="CT499" s="55"/>
      <c r="CU499" s="55"/>
      <c r="CV499" s="55"/>
      <c r="CW499" s="55"/>
      <c r="CX499" s="55"/>
      <c r="CY499" s="55"/>
      <c r="CZ499" s="55"/>
      <c r="DA499" s="55"/>
      <c r="DB499" s="55"/>
      <c r="DC499" s="55"/>
      <c r="DD499" s="55"/>
      <c r="DE499" s="55"/>
      <c r="DF499" s="55"/>
      <c r="DG499" s="55"/>
      <c r="DH499" s="55"/>
      <c r="DI499" s="55"/>
      <c r="DJ499" s="55"/>
      <c r="DK499" s="55"/>
      <c r="DL499" s="55"/>
      <c r="DM499" s="55"/>
      <c r="DN499" s="55"/>
      <c r="DO499" s="55"/>
      <c r="DP499" s="55"/>
      <c r="DQ499" s="55"/>
      <c r="DR499" s="55"/>
      <c r="DS499" s="55"/>
      <c r="DT499" s="55"/>
      <c r="DU499" s="55"/>
      <c r="DV499" s="55"/>
      <c r="DW499" s="55"/>
      <c r="DX499" s="55"/>
      <c r="DY499" s="55"/>
      <c r="DZ499" s="55"/>
      <c r="EA499" s="55"/>
      <c r="EB499" s="55"/>
      <c r="EC499" s="55"/>
      <c r="ED499" s="55"/>
      <c r="EE499" s="55"/>
      <c r="EF499" s="55"/>
      <c r="EG499" s="55"/>
      <c r="EH499" s="55"/>
      <c r="EI499" s="55"/>
      <c r="EJ499" s="55"/>
      <c r="EK499" s="55"/>
      <c r="EL499" s="55"/>
      <c r="EM499" s="55"/>
      <c r="EN499" s="55"/>
      <c r="EO499" s="55"/>
      <c r="EP499" s="55"/>
      <c r="EQ499" s="55"/>
      <c r="ER499" s="55"/>
      <c r="ES499" s="55"/>
      <c r="ET499" s="55"/>
      <c r="EU499" s="55"/>
      <c r="EV499" s="55"/>
      <c r="EW499" s="55"/>
      <c r="EX499" s="55"/>
      <c r="EY499" s="55"/>
      <c r="EZ499" s="55"/>
      <c r="FA499" s="55"/>
      <c r="FB499" s="55"/>
      <c r="FC499" s="55"/>
      <c r="FD499" s="55"/>
      <c r="FE499" s="55"/>
      <c r="FF499" s="55"/>
      <c r="FG499" s="55"/>
      <c r="FH499" s="55"/>
      <c r="FI499" s="55"/>
      <c r="FJ499" s="55"/>
      <c r="FK499" s="55"/>
      <c r="FL499" s="55"/>
      <c r="FM499" s="55"/>
      <c r="FN499" s="55"/>
      <c r="FO499" s="55"/>
      <c r="FP499" s="55"/>
      <c r="FQ499" s="55"/>
      <c r="FR499" s="55"/>
      <c r="FS499" s="55"/>
      <c r="FT499" s="55"/>
      <c r="FU499" s="55"/>
      <c r="FV499" s="55"/>
      <c r="FW499" s="55"/>
      <c r="FX499" s="55"/>
      <c r="FY499" s="55"/>
      <c r="FZ499" s="55"/>
      <c r="GA499" s="55"/>
      <c r="GB499" s="55"/>
      <c r="GC499" s="55"/>
      <c r="GD499" s="55"/>
      <c r="GE499" s="55"/>
      <c r="GF499" s="55"/>
      <c r="GG499" s="55"/>
      <c r="GH499" s="55"/>
      <c r="GI499" s="55"/>
      <c r="GJ499" s="55"/>
      <c r="GK499" s="55"/>
      <c r="GL499" s="55"/>
      <c r="GM499" s="55"/>
      <c r="GN499" s="55"/>
      <c r="GO499" s="55"/>
      <c r="GP499" s="55"/>
      <c r="GQ499" s="55"/>
      <c r="GR499" s="55"/>
      <c r="GS499" s="55"/>
      <c r="GT499" s="55"/>
      <c r="GU499" s="55"/>
      <c r="GV499" s="55"/>
      <c r="GW499" s="55"/>
      <c r="GX499" s="55"/>
      <c r="GY499" s="55"/>
      <c r="GZ499" s="55"/>
      <c r="HA499" s="55"/>
      <c r="HB499" s="55"/>
      <c r="HC499" s="55"/>
      <c r="HD499" s="55"/>
      <c r="HE499" s="55"/>
      <c r="HF499" s="55"/>
      <c r="HG499" s="55"/>
      <c r="HH499" s="55"/>
      <c r="HI499" s="55"/>
      <c r="HJ499" s="55"/>
      <c r="HK499" s="55"/>
      <c r="HL499" s="55"/>
      <c r="HM499" s="55"/>
      <c r="HN499" s="55"/>
      <c r="HO499" s="55"/>
      <c r="HP499" s="55"/>
      <c r="HQ499" s="55"/>
      <c r="HR499" s="55"/>
      <c r="HS499" s="55"/>
      <c r="HT499" s="55"/>
      <c r="HU499" s="55"/>
      <c r="HV499" s="55"/>
      <c r="HW499" s="55"/>
      <c r="HX499" s="55"/>
      <c r="HY499" s="55"/>
      <c r="HZ499" s="55"/>
      <c r="IA499" s="55"/>
      <c r="IB499" s="55"/>
      <c r="IC499" s="55"/>
      <c r="ID499" s="55"/>
      <c r="IE499" s="55"/>
      <c r="IF499" s="55"/>
      <c r="IG499" s="55"/>
      <c r="IH499" s="55"/>
      <c r="II499" s="55"/>
      <c r="IJ499" s="55"/>
      <c r="IK499" s="55"/>
      <c r="IL499" s="55"/>
      <c r="IM499" s="55"/>
      <c r="IN499" s="55"/>
      <c r="IO499" s="55"/>
      <c r="IP499" s="55"/>
      <c r="IQ499" s="55"/>
      <c r="IR499" s="55"/>
      <c r="IS499" s="55"/>
      <c r="IT499" s="55"/>
      <c r="IU499" s="55"/>
      <c r="IV499" s="55"/>
    </row>
    <row r="500" spans="1:256" ht="60" customHeight="1">
      <c r="A500" s="3" t="s">
        <v>2876</v>
      </c>
      <c r="B500" s="4" t="s">
        <v>493</v>
      </c>
      <c r="C500" s="4" t="s">
        <v>494</v>
      </c>
      <c r="D500" s="40" t="s">
        <v>2787</v>
      </c>
      <c r="E500" s="40" t="s">
        <v>2788</v>
      </c>
      <c r="F500" s="40" t="s">
        <v>2789</v>
      </c>
      <c r="G500" s="40" t="s">
        <v>2790</v>
      </c>
      <c r="H500" s="40" t="s">
        <v>2791</v>
      </c>
      <c r="I500" s="40"/>
      <c r="J500" s="40"/>
      <c r="K500" s="40" t="s">
        <v>2869</v>
      </c>
      <c r="L500" s="4">
        <v>0</v>
      </c>
      <c r="M500" s="4">
        <v>231010000</v>
      </c>
      <c r="N500" s="33" t="s">
        <v>498</v>
      </c>
      <c r="O500" s="4" t="s">
        <v>1562</v>
      </c>
      <c r="P500" s="33" t="s">
        <v>498</v>
      </c>
      <c r="Q500" s="4" t="s">
        <v>500</v>
      </c>
      <c r="R500" s="4" t="s">
        <v>2877</v>
      </c>
      <c r="S500" s="4" t="s">
        <v>511</v>
      </c>
      <c r="T500" s="4">
        <v>839</v>
      </c>
      <c r="U500" s="4" t="s">
        <v>44</v>
      </c>
      <c r="V500" s="4">
        <v>1</v>
      </c>
      <c r="W500" s="24">
        <v>36000000</v>
      </c>
      <c r="X500" s="24">
        <v>0</v>
      </c>
      <c r="Y500" s="178">
        <f t="shared" si="29"/>
        <v>0</v>
      </c>
      <c r="Z500" s="179"/>
      <c r="AA500" s="175" t="s">
        <v>1405</v>
      </c>
      <c r="AB500" s="4">
        <v>11.14</v>
      </c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  <c r="BI500" s="55"/>
      <c r="BJ500" s="55"/>
      <c r="BK500" s="55"/>
      <c r="BL500" s="55"/>
      <c r="BM500" s="55"/>
      <c r="BN500" s="55"/>
      <c r="BO500" s="55"/>
      <c r="BP500" s="55"/>
      <c r="BQ500" s="55"/>
      <c r="BR500" s="55"/>
      <c r="BS500" s="55"/>
      <c r="BT500" s="55"/>
      <c r="BU500" s="55"/>
      <c r="BV500" s="55"/>
      <c r="BW500" s="55"/>
      <c r="BX500" s="55"/>
      <c r="BY500" s="55"/>
      <c r="BZ500" s="55"/>
      <c r="CA500" s="55"/>
      <c r="CB500" s="55"/>
      <c r="CC500" s="55"/>
      <c r="CD500" s="55"/>
      <c r="CE500" s="55"/>
      <c r="CF500" s="55"/>
      <c r="CG500" s="55"/>
      <c r="CH500" s="55"/>
      <c r="CI500" s="55"/>
      <c r="CJ500" s="55"/>
      <c r="CK500" s="55"/>
      <c r="CL500" s="55"/>
      <c r="CM500" s="55"/>
      <c r="CN500" s="55"/>
      <c r="CO500" s="55"/>
      <c r="CP500" s="55"/>
      <c r="CQ500" s="55"/>
      <c r="CR500" s="55"/>
      <c r="CS500" s="55"/>
      <c r="CT500" s="55"/>
      <c r="CU500" s="55"/>
      <c r="CV500" s="55"/>
      <c r="CW500" s="55"/>
      <c r="CX500" s="55"/>
      <c r="CY500" s="55"/>
      <c r="CZ500" s="55"/>
      <c r="DA500" s="55"/>
      <c r="DB500" s="55"/>
      <c r="DC500" s="55"/>
      <c r="DD500" s="55"/>
      <c r="DE500" s="55"/>
      <c r="DF500" s="55"/>
      <c r="DG500" s="55"/>
      <c r="DH500" s="55"/>
      <c r="DI500" s="55"/>
      <c r="DJ500" s="55"/>
      <c r="DK500" s="55"/>
      <c r="DL500" s="55"/>
      <c r="DM500" s="55"/>
      <c r="DN500" s="55"/>
      <c r="DO500" s="55"/>
      <c r="DP500" s="55"/>
      <c r="DQ500" s="55"/>
      <c r="DR500" s="55"/>
      <c r="DS500" s="55"/>
      <c r="DT500" s="55"/>
      <c r="DU500" s="55"/>
      <c r="DV500" s="55"/>
      <c r="DW500" s="55"/>
      <c r="DX500" s="55"/>
      <c r="DY500" s="55"/>
      <c r="DZ500" s="55"/>
      <c r="EA500" s="55"/>
      <c r="EB500" s="55"/>
      <c r="EC500" s="55"/>
      <c r="ED500" s="55"/>
      <c r="EE500" s="55"/>
      <c r="EF500" s="55"/>
      <c r="EG500" s="55"/>
      <c r="EH500" s="55"/>
      <c r="EI500" s="55"/>
      <c r="EJ500" s="55"/>
      <c r="EK500" s="55"/>
      <c r="EL500" s="55"/>
      <c r="EM500" s="55"/>
      <c r="EN500" s="55"/>
      <c r="EO500" s="55"/>
      <c r="EP500" s="55"/>
      <c r="EQ500" s="55"/>
      <c r="ER500" s="55"/>
      <c r="ES500" s="55"/>
      <c r="ET500" s="55"/>
      <c r="EU500" s="55"/>
      <c r="EV500" s="55"/>
      <c r="EW500" s="55"/>
      <c r="EX500" s="55"/>
      <c r="EY500" s="55"/>
      <c r="EZ500" s="55"/>
      <c r="FA500" s="55"/>
      <c r="FB500" s="55"/>
      <c r="FC500" s="55"/>
      <c r="FD500" s="55"/>
      <c r="FE500" s="55"/>
      <c r="FF500" s="55"/>
      <c r="FG500" s="55"/>
      <c r="FH500" s="55"/>
      <c r="FI500" s="55"/>
      <c r="FJ500" s="55"/>
      <c r="FK500" s="55"/>
      <c r="FL500" s="55"/>
      <c r="FM500" s="55"/>
      <c r="FN500" s="55"/>
      <c r="FO500" s="55"/>
      <c r="FP500" s="55"/>
      <c r="FQ500" s="55"/>
      <c r="FR500" s="55"/>
      <c r="FS500" s="55"/>
      <c r="FT500" s="55"/>
      <c r="FU500" s="55"/>
      <c r="FV500" s="55"/>
      <c r="FW500" s="55"/>
      <c r="FX500" s="55"/>
      <c r="FY500" s="55"/>
      <c r="FZ500" s="55"/>
      <c r="GA500" s="55"/>
      <c r="GB500" s="55"/>
      <c r="GC500" s="55"/>
      <c r="GD500" s="55"/>
      <c r="GE500" s="55"/>
      <c r="GF500" s="55"/>
      <c r="GG500" s="55"/>
      <c r="GH500" s="55"/>
      <c r="GI500" s="55"/>
      <c r="GJ500" s="55"/>
      <c r="GK500" s="55"/>
      <c r="GL500" s="55"/>
      <c r="GM500" s="55"/>
      <c r="GN500" s="55"/>
      <c r="GO500" s="55"/>
      <c r="GP500" s="55"/>
      <c r="GQ500" s="55"/>
      <c r="GR500" s="55"/>
      <c r="GS500" s="55"/>
      <c r="GT500" s="55"/>
      <c r="GU500" s="55"/>
      <c r="GV500" s="55"/>
      <c r="GW500" s="55"/>
      <c r="GX500" s="55"/>
      <c r="GY500" s="55"/>
      <c r="GZ500" s="55"/>
      <c r="HA500" s="55"/>
      <c r="HB500" s="55"/>
      <c r="HC500" s="55"/>
      <c r="HD500" s="55"/>
      <c r="HE500" s="55"/>
      <c r="HF500" s="55"/>
      <c r="HG500" s="55"/>
      <c r="HH500" s="55"/>
      <c r="HI500" s="55"/>
      <c r="HJ500" s="55"/>
      <c r="HK500" s="55"/>
      <c r="HL500" s="55"/>
      <c r="HM500" s="55"/>
      <c r="HN500" s="55"/>
      <c r="HO500" s="55"/>
      <c r="HP500" s="55"/>
      <c r="HQ500" s="55"/>
      <c r="HR500" s="55"/>
      <c r="HS500" s="55"/>
      <c r="HT500" s="55"/>
      <c r="HU500" s="55"/>
      <c r="HV500" s="55"/>
      <c r="HW500" s="55"/>
      <c r="HX500" s="55"/>
      <c r="HY500" s="55"/>
      <c r="HZ500" s="55"/>
      <c r="IA500" s="55"/>
      <c r="IB500" s="55"/>
      <c r="IC500" s="55"/>
      <c r="ID500" s="55"/>
      <c r="IE500" s="55"/>
      <c r="IF500" s="55"/>
      <c r="IG500" s="55"/>
      <c r="IH500" s="55"/>
      <c r="II500" s="55"/>
      <c r="IJ500" s="55"/>
      <c r="IK500" s="55"/>
      <c r="IL500" s="55"/>
      <c r="IM500" s="55"/>
      <c r="IN500" s="55"/>
      <c r="IO500" s="55"/>
      <c r="IP500" s="55"/>
      <c r="IQ500" s="55"/>
      <c r="IR500" s="55"/>
      <c r="IS500" s="55"/>
      <c r="IT500" s="55"/>
      <c r="IU500" s="55"/>
      <c r="IV500" s="55"/>
    </row>
    <row r="501" spans="1:256" ht="60" customHeight="1">
      <c r="A501" s="3" t="s">
        <v>3077</v>
      </c>
      <c r="B501" s="4" t="s">
        <v>493</v>
      </c>
      <c r="C501" s="4" t="s">
        <v>494</v>
      </c>
      <c r="D501" s="40" t="s">
        <v>2787</v>
      </c>
      <c r="E501" s="40" t="s">
        <v>2788</v>
      </c>
      <c r="F501" s="40" t="s">
        <v>2789</v>
      </c>
      <c r="G501" s="40" t="s">
        <v>2790</v>
      </c>
      <c r="H501" s="40" t="s">
        <v>2791</v>
      </c>
      <c r="I501" s="40"/>
      <c r="J501" s="40"/>
      <c r="K501" s="40" t="s">
        <v>2869</v>
      </c>
      <c r="L501" s="4">
        <v>0</v>
      </c>
      <c r="M501" s="4">
        <v>231010000</v>
      </c>
      <c r="N501" s="33" t="s">
        <v>498</v>
      </c>
      <c r="O501" s="3" t="s">
        <v>1532</v>
      </c>
      <c r="P501" s="33" t="s">
        <v>498</v>
      </c>
      <c r="Q501" s="4" t="s">
        <v>500</v>
      </c>
      <c r="R501" s="4" t="s">
        <v>3068</v>
      </c>
      <c r="S501" s="4" t="s">
        <v>511</v>
      </c>
      <c r="T501" s="4">
        <v>839</v>
      </c>
      <c r="U501" s="4" t="s">
        <v>44</v>
      </c>
      <c r="V501" s="4">
        <v>1</v>
      </c>
      <c r="W501" s="24">
        <v>36000000</v>
      </c>
      <c r="X501" s="24">
        <f>W501*V501</f>
        <v>36000000</v>
      </c>
      <c r="Y501" s="178">
        <f t="shared" si="29"/>
        <v>40320000.00000001</v>
      </c>
      <c r="Z501" s="179"/>
      <c r="AA501" s="175" t="s">
        <v>1405</v>
      </c>
      <c r="AB501" s="4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5"/>
      <c r="BC501" s="55"/>
      <c r="BD501" s="55"/>
      <c r="BE501" s="55"/>
      <c r="BF501" s="55"/>
      <c r="BG501" s="55"/>
      <c r="BH501" s="55"/>
      <c r="BI501" s="55"/>
      <c r="BJ501" s="55"/>
      <c r="BK501" s="55"/>
      <c r="BL501" s="55"/>
      <c r="BM501" s="55"/>
      <c r="BN501" s="55"/>
      <c r="BO501" s="55"/>
      <c r="BP501" s="55"/>
      <c r="BQ501" s="55"/>
      <c r="BR501" s="55"/>
      <c r="BS501" s="55"/>
      <c r="BT501" s="55"/>
      <c r="BU501" s="55"/>
      <c r="BV501" s="55"/>
      <c r="BW501" s="55"/>
      <c r="BX501" s="55"/>
      <c r="BY501" s="55"/>
      <c r="BZ501" s="55"/>
      <c r="CA501" s="55"/>
      <c r="CB501" s="55"/>
      <c r="CC501" s="55"/>
      <c r="CD501" s="55"/>
      <c r="CE501" s="55"/>
      <c r="CF501" s="55"/>
      <c r="CG501" s="55"/>
      <c r="CH501" s="55"/>
      <c r="CI501" s="55"/>
      <c r="CJ501" s="55"/>
      <c r="CK501" s="55"/>
      <c r="CL501" s="55"/>
      <c r="CM501" s="55"/>
      <c r="CN501" s="55"/>
      <c r="CO501" s="55"/>
      <c r="CP501" s="55"/>
      <c r="CQ501" s="55"/>
      <c r="CR501" s="55"/>
      <c r="CS501" s="55"/>
      <c r="CT501" s="55"/>
      <c r="CU501" s="55"/>
      <c r="CV501" s="55"/>
      <c r="CW501" s="55"/>
      <c r="CX501" s="55"/>
      <c r="CY501" s="55"/>
      <c r="CZ501" s="55"/>
      <c r="DA501" s="55"/>
      <c r="DB501" s="55"/>
      <c r="DC501" s="55"/>
      <c r="DD501" s="55"/>
      <c r="DE501" s="55"/>
      <c r="DF501" s="55"/>
      <c r="DG501" s="55"/>
      <c r="DH501" s="55"/>
      <c r="DI501" s="55"/>
      <c r="DJ501" s="55"/>
      <c r="DK501" s="55"/>
      <c r="DL501" s="55"/>
      <c r="DM501" s="55"/>
      <c r="DN501" s="55"/>
      <c r="DO501" s="55"/>
      <c r="DP501" s="55"/>
      <c r="DQ501" s="55"/>
      <c r="DR501" s="55"/>
      <c r="DS501" s="55"/>
      <c r="DT501" s="55"/>
      <c r="DU501" s="55"/>
      <c r="DV501" s="55"/>
      <c r="DW501" s="55"/>
      <c r="DX501" s="55"/>
      <c r="DY501" s="55"/>
      <c r="DZ501" s="55"/>
      <c r="EA501" s="55"/>
      <c r="EB501" s="55"/>
      <c r="EC501" s="55"/>
      <c r="ED501" s="55"/>
      <c r="EE501" s="55"/>
      <c r="EF501" s="55"/>
      <c r="EG501" s="55"/>
      <c r="EH501" s="55"/>
      <c r="EI501" s="55"/>
      <c r="EJ501" s="55"/>
      <c r="EK501" s="55"/>
      <c r="EL501" s="55"/>
      <c r="EM501" s="55"/>
      <c r="EN501" s="55"/>
      <c r="EO501" s="55"/>
      <c r="EP501" s="55"/>
      <c r="EQ501" s="55"/>
      <c r="ER501" s="55"/>
      <c r="ES501" s="55"/>
      <c r="ET501" s="55"/>
      <c r="EU501" s="55"/>
      <c r="EV501" s="55"/>
      <c r="EW501" s="55"/>
      <c r="EX501" s="55"/>
      <c r="EY501" s="55"/>
      <c r="EZ501" s="55"/>
      <c r="FA501" s="55"/>
      <c r="FB501" s="55"/>
      <c r="FC501" s="55"/>
      <c r="FD501" s="55"/>
      <c r="FE501" s="55"/>
      <c r="FF501" s="55"/>
      <c r="FG501" s="55"/>
      <c r="FH501" s="55"/>
      <c r="FI501" s="55"/>
      <c r="FJ501" s="55"/>
      <c r="FK501" s="55"/>
      <c r="FL501" s="55"/>
      <c r="FM501" s="55"/>
      <c r="FN501" s="55"/>
      <c r="FO501" s="55"/>
      <c r="FP501" s="55"/>
      <c r="FQ501" s="55"/>
      <c r="FR501" s="55"/>
      <c r="FS501" s="55"/>
      <c r="FT501" s="55"/>
      <c r="FU501" s="55"/>
      <c r="FV501" s="55"/>
      <c r="FW501" s="55"/>
      <c r="FX501" s="55"/>
      <c r="FY501" s="55"/>
      <c r="FZ501" s="55"/>
      <c r="GA501" s="55"/>
      <c r="GB501" s="55"/>
      <c r="GC501" s="55"/>
      <c r="GD501" s="55"/>
      <c r="GE501" s="55"/>
      <c r="GF501" s="55"/>
      <c r="GG501" s="55"/>
      <c r="GH501" s="55"/>
      <c r="GI501" s="55"/>
      <c r="GJ501" s="55"/>
      <c r="GK501" s="55"/>
      <c r="GL501" s="55"/>
      <c r="GM501" s="55"/>
      <c r="GN501" s="55"/>
      <c r="GO501" s="55"/>
      <c r="GP501" s="55"/>
      <c r="GQ501" s="55"/>
      <c r="GR501" s="55"/>
      <c r="GS501" s="55"/>
      <c r="GT501" s="55"/>
      <c r="GU501" s="55"/>
      <c r="GV501" s="55"/>
      <c r="GW501" s="55"/>
      <c r="GX501" s="55"/>
      <c r="GY501" s="55"/>
      <c r="GZ501" s="55"/>
      <c r="HA501" s="55"/>
      <c r="HB501" s="55"/>
      <c r="HC501" s="55"/>
      <c r="HD501" s="55"/>
      <c r="HE501" s="55"/>
      <c r="HF501" s="55"/>
      <c r="HG501" s="55"/>
      <c r="HH501" s="55"/>
      <c r="HI501" s="55"/>
      <c r="HJ501" s="55"/>
      <c r="HK501" s="55"/>
      <c r="HL501" s="55"/>
      <c r="HM501" s="55"/>
      <c r="HN501" s="55"/>
      <c r="HO501" s="55"/>
      <c r="HP501" s="55"/>
      <c r="HQ501" s="55"/>
      <c r="HR501" s="55"/>
      <c r="HS501" s="55"/>
      <c r="HT501" s="55"/>
      <c r="HU501" s="55"/>
      <c r="HV501" s="55"/>
      <c r="HW501" s="55"/>
      <c r="HX501" s="55"/>
      <c r="HY501" s="55"/>
      <c r="HZ501" s="55"/>
      <c r="IA501" s="55"/>
      <c r="IB501" s="55"/>
      <c r="IC501" s="55"/>
      <c r="ID501" s="55"/>
      <c r="IE501" s="55"/>
      <c r="IF501" s="55"/>
      <c r="IG501" s="55"/>
      <c r="IH501" s="55"/>
      <c r="II501" s="55"/>
      <c r="IJ501" s="55"/>
      <c r="IK501" s="55"/>
      <c r="IL501" s="55"/>
      <c r="IM501" s="55"/>
      <c r="IN501" s="55"/>
      <c r="IO501" s="55"/>
      <c r="IP501" s="55"/>
      <c r="IQ501" s="55"/>
      <c r="IR501" s="55"/>
      <c r="IS501" s="55"/>
      <c r="IT501" s="55"/>
      <c r="IU501" s="55"/>
      <c r="IV501" s="55"/>
    </row>
    <row r="502" spans="1:256" ht="38.25" customHeight="1">
      <c r="A502" s="3" t="s">
        <v>2843</v>
      </c>
      <c r="B502" s="4" t="s">
        <v>493</v>
      </c>
      <c r="C502" s="4" t="s">
        <v>494</v>
      </c>
      <c r="D502" s="40" t="s">
        <v>2793</v>
      </c>
      <c r="E502" s="40" t="s">
        <v>2794</v>
      </c>
      <c r="F502" s="40" t="s">
        <v>2794</v>
      </c>
      <c r="G502" s="40" t="s">
        <v>2795</v>
      </c>
      <c r="H502" s="4" t="s">
        <v>2796</v>
      </c>
      <c r="I502" s="40"/>
      <c r="J502" s="40"/>
      <c r="K502" s="40" t="s">
        <v>506</v>
      </c>
      <c r="L502" s="4">
        <v>0</v>
      </c>
      <c r="M502" s="4">
        <v>231010000</v>
      </c>
      <c r="N502" s="33" t="s">
        <v>498</v>
      </c>
      <c r="O502" s="4" t="s">
        <v>709</v>
      </c>
      <c r="P502" s="33" t="s">
        <v>498</v>
      </c>
      <c r="Q502" s="4" t="s">
        <v>500</v>
      </c>
      <c r="R502" s="4" t="s">
        <v>2044</v>
      </c>
      <c r="S502" s="4" t="s">
        <v>511</v>
      </c>
      <c r="T502" s="4">
        <v>839</v>
      </c>
      <c r="U502" s="4" t="s">
        <v>44</v>
      </c>
      <c r="V502" s="4">
        <v>2</v>
      </c>
      <c r="W502" s="24">
        <v>268000</v>
      </c>
      <c r="X502" s="24">
        <f t="shared" si="30"/>
        <v>536000</v>
      </c>
      <c r="Y502" s="178">
        <f t="shared" si="29"/>
        <v>600320</v>
      </c>
      <c r="Z502" s="179"/>
      <c r="AA502" s="175" t="s">
        <v>1405</v>
      </c>
      <c r="AB502" s="4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5"/>
      <c r="BM502" s="55"/>
      <c r="BN502" s="55"/>
      <c r="BO502" s="55"/>
      <c r="BP502" s="55"/>
      <c r="BQ502" s="55"/>
      <c r="BR502" s="55"/>
      <c r="BS502" s="55"/>
      <c r="BT502" s="55"/>
      <c r="BU502" s="55"/>
      <c r="BV502" s="55"/>
      <c r="BW502" s="55"/>
      <c r="BX502" s="55"/>
      <c r="BY502" s="55"/>
      <c r="BZ502" s="55"/>
      <c r="CA502" s="55"/>
      <c r="CB502" s="55"/>
      <c r="CC502" s="55"/>
      <c r="CD502" s="55"/>
      <c r="CE502" s="55"/>
      <c r="CF502" s="55"/>
      <c r="CG502" s="55"/>
      <c r="CH502" s="55"/>
      <c r="CI502" s="55"/>
      <c r="CJ502" s="55"/>
      <c r="CK502" s="55"/>
      <c r="CL502" s="55"/>
      <c r="CM502" s="55"/>
      <c r="CN502" s="55"/>
      <c r="CO502" s="55"/>
      <c r="CP502" s="55"/>
      <c r="CQ502" s="55"/>
      <c r="CR502" s="55"/>
      <c r="CS502" s="55"/>
      <c r="CT502" s="55"/>
      <c r="CU502" s="55"/>
      <c r="CV502" s="55"/>
      <c r="CW502" s="55"/>
      <c r="CX502" s="55"/>
      <c r="CY502" s="55"/>
      <c r="CZ502" s="55"/>
      <c r="DA502" s="55"/>
      <c r="DB502" s="55"/>
      <c r="DC502" s="55"/>
      <c r="DD502" s="55"/>
      <c r="DE502" s="55"/>
      <c r="DF502" s="55"/>
      <c r="DG502" s="55"/>
      <c r="DH502" s="55"/>
      <c r="DI502" s="55"/>
      <c r="DJ502" s="55"/>
      <c r="DK502" s="55"/>
      <c r="DL502" s="55"/>
      <c r="DM502" s="55"/>
      <c r="DN502" s="55"/>
      <c r="DO502" s="55"/>
      <c r="DP502" s="55"/>
      <c r="DQ502" s="55"/>
      <c r="DR502" s="55"/>
      <c r="DS502" s="55"/>
      <c r="DT502" s="55"/>
      <c r="DU502" s="55"/>
      <c r="DV502" s="55"/>
      <c r="DW502" s="55"/>
      <c r="DX502" s="55"/>
      <c r="DY502" s="55"/>
      <c r="DZ502" s="55"/>
      <c r="EA502" s="55"/>
      <c r="EB502" s="55"/>
      <c r="EC502" s="55"/>
      <c r="ED502" s="55"/>
      <c r="EE502" s="55"/>
      <c r="EF502" s="55"/>
      <c r="EG502" s="55"/>
      <c r="EH502" s="55"/>
      <c r="EI502" s="55"/>
      <c r="EJ502" s="55"/>
      <c r="EK502" s="55"/>
      <c r="EL502" s="55"/>
      <c r="EM502" s="55"/>
      <c r="EN502" s="55"/>
      <c r="EO502" s="55"/>
      <c r="EP502" s="55"/>
      <c r="EQ502" s="55"/>
      <c r="ER502" s="55"/>
      <c r="ES502" s="55"/>
      <c r="ET502" s="55"/>
      <c r="EU502" s="55"/>
      <c r="EV502" s="55"/>
      <c r="EW502" s="55"/>
      <c r="EX502" s="55"/>
      <c r="EY502" s="55"/>
      <c r="EZ502" s="55"/>
      <c r="FA502" s="55"/>
      <c r="FB502" s="55"/>
      <c r="FC502" s="55"/>
      <c r="FD502" s="55"/>
      <c r="FE502" s="55"/>
      <c r="FF502" s="55"/>
      <c r="FG502" s="55"/>
      <c r="FH502" s="55"/>
      <c r="FI502" s="55"/>
      <c r="FJ502" s="55"/>
      <c r="FK502" s="55"/>
      <c r="FL502" s="55"/>
      <c r="FM502" s="55"/>
      <c r="FN502" s="55"/>
      <c r="FO502" s="55"/>
      <c r="FP502" s="55"/>
      <c r="FQ502" s="55"/>
      <c r="FR502" s="55"/>
      <c r="FS502" s="55"/>
      <c r="FT502" s="55"/>
      <c r="FU502" s="55"/>
      <c r="FV502" s="55"/>
      <c r="FW502" s="55"/>
      <c r="FX502" s="55"/>
      <c r="FY502" s="55"/>
      <c r="FZ502" s="55"/>
      <c r="GA502" s="55"/>
      <c r="GB502" s="55"/>
      <c r="GC502" s="55"/>
      <c r="GD502" s="55"/>
      <c r="GE502" s="55"/>
      <c r="GF502" s="55"/>
      <c r="GG502" s="55"/>
      <c r="GH502" s="55"/>
      <c r="GI502" s="55"/>
      <c r="GJ502" s="55"/>
      <c r="GK502" s="55"/>
      <c r="GL502" s="55"/>
      <c r="GM502" s="55"/>
      <c r="GN502" s="55"/>
      <c r="GO502" s="55"/>
      <c r="GP502" s="55"/>
      <c r="GQ502" s="55"/>
      <c r="GR502" s="55"/>
      <c r="GS502" s="55"/>
      <c r="GT502" s="55"/>
      <c r="GU502" s="55"/>
      <c r="GV502" s="55"/>
      <c r="GW502" s="55"/>
      <c r="GX502" s="55"/>
      <c r="GY502" s="55"/>
      <c r="GZ502" s="55"/>
      <c r="HA502" s="55"/>
      <c r="HB502" s="55"/>
      <c r="HC502" s="55"/>
      <c r="HD502" s="55"/>
      <c r="HE502" s="55"/>
      <c r="HF502" s="55"/>
      <c r="HG502" s="55"/>
      <c r="HH502" s="55"/>
      <c r="HI502" s="55"/>
      <c r="HJ502" s="55"/>
      <c r="HK502" s="55"/>
      <c r="HL502" s="55"/>
      <c r="HM502" s="55"/>
      <c r="HN502" s="55"/>
      <c r="HO502" s="55"/>
      <c r="HP502" s="55"/>
      <c r="HQ502" s="55"/>
      <c r="HR502" s="55"/>
      <c r="HS502" s="55"/>
      <c r="HT502" s="55"/>
      <c r="HU502" s="55"/>
      <c r="HV502" s="55"/>
      <c r="HW502" s="55"/>
      <c r="HX502" s="55"/>
      <c r="HY502" s="55"/>
      <c r="HZ502" s="55"/>
      <c r="IA502" s="55"/>
      <c r="IB502" s="55"/>
      <c r="IC502" s="55"/>
      <c r="ID502" s="55"/>
      <c r="IE502" s="55"/>
      <c r="IF502" s="55"/>
      <c r="IG502" s="55"/>
      <c r="IH502" s="55"/>
      <c r="II502" s="55"/>
      <c r="IJ502" s="55"/>
      <c r="IK502" s="55"/>
      <c r="IL502" s="55"/>
      <c r="IM502" s="55"/>
      <c r="IN502" s="55"/>
      <c r="IO502" s="55"/>
      <c r="IP502" s="55"/>
      <c r="IQ502" s="55"/>
      <c r="IR502" s="55"/>
      <c r="IS502" s="55"/>
      <c r="IT502" s="55"/>
      <c r="IU502" s="55"/>
      <c r="IV502" s="55"/>
    </row>
    <row r="503" spans="1:256" ht="89.25">
      <c r="A503" s="3" t="s">
        <v>2844</v>
      </c>
      <c r="B503" s="4" t="s">
        <v>493</v>
      </c>
      <c r="C503" s="4" t="s">
        <v>494</v>
      </c>
      <c r="D503" s="40" t="s">
        <v>2797</v>
      </c>
      <c r="E503" s="40" t="s">
        <v>2798</v>
      </c>
      <c r="F503" s="40" t="s">
        <v>2799</v>
      </c>
      <c r="G503" s="40" t="s">
        <v>2800</v>
      </c>
      <c r="H503" s="40" t="s">
        <v>2801</v>
      </c>
      <c r="I503" s="40"/>
      <c r="J503" s="40"/>
      <c r="K503" s="40" t="s">
        <v>506</v>
      </c>
      <c r="L503" s="4">
        <v>0</v>
      </c>
      <c r="M503" s="4">
        <v>231010000</v>
      </c>
      <c r="N503" s="33" t="s">
        <v>498</v>
      </c>
      <c r="O503" s="4" t="s">
        <v>593</v>
      </c>
      <c r="P503" s="33" t="s">
        <v>498</v>
      </c>
      <c r="Q503" s="4" t="s">
        <v>500</v>
      </c>
      <c r="R503" s="4" t="s">
        <v>2044</v>
      </c>
      <c r="S503" s="4" t="s">
        <v>511</v>
      </c>
      <c r="T503" s="4">
        <v>796</v>
      </c>
      <c r="U503" s="4" t="s">
        <v>856</v>
      </c>
      <c r="V503" s="4">
        <v>1</v>
      </c>
      <c r="W503" s="24">
        <v>540000</v>
      </c>
      <c r="X503" s="24">
        <f t="shared" si="30"/>
        <v>540000</v>
      </c>
      <c r="Y503" s="178">
        <f t="shared" si="29"/>
        <v>604800</v>
      </c>
      <c r="Z503" s="179"/>
      <c r="AA503" s="175" t="s">
        <v>1405</v>
      </c>
      <c r="AB503" s="4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/>
      <c r="BJ503" s="55"/>
      <c r="BK503" s="55"/>
      <c r="BL503" s="55"/>
      <c r="BM503" s="55"/>
      <c r="BN503" s="55"/>
      <c r="BO503" s="55"/>
      <c r="BP503" s="55"/>
      <c r="BQ503" s="55"/>
      <c r="BR503" s="55"/>
      <c r="BS503" s="55"/>
      <c r="BT503" s="55"/>
      <c r="BU503" s="55"/>
      <c r="BV503" s="55"/>
      <c r="BW503" s="55"/>
      <c r="BX503" s="55"/>
      <c r="BY503" s="55"/>
      <c r="BZ503" s="55"/>
      <c r="CA503" s="55"/>
      <c r="CB503" s="55"/>
      <c r="CC503" s="55"/>
      <c r="CD503" s="55"/>
      <c r="CE503" s="55"/>
      <c r="CF503" s="55"/>
      <c r="CG503" s="55"/>
      <c r="CH503" s="55"/>
      <c r="CI503" s="55"/>
      <c r="CJ503" s="55"/>
      <c r="CK503" s="55"/>
      <c r="CL503" s="55"/>
      <c r="CM503" s="55"/>
      <c r="CN503" s="55"/>
      <c r="CO503" s="55"/>
      <c r="CP503" s="55"/>
      <c r="CQ503" s="55"/>
      <c r="CR503" s="55"/>
      <c r="CS503" s="55"/>
      <c r="CT503" s="55"/>
      <c r="CU503" s="55"/>
      <c r="CV503" s="55"/>
      <c r="CW503" s="55"/>
      <c r="CX503" s="55"/>
      <c r="CY503" s="55"/>
      <c r="CZ503" s="55"/>
      <c r="DA503" s="55"/>
      <c r="DB503" s="55"/>
      <c r="DC503" s="55"/>
      <c r="DD503" s="55"/>
      <c r="DE503" s="55"/>
      <c r="DF503" s="55"/>
      <c r="DG503" s="55"/>
      <c r="DH503" s="55"/>
      <c r="DI503" s="55"/>
      <c r="DJ503" s="55"/>
      <c r="DK503" s="55"/>
      <c r="DL503" s="55"/>
      <c r="DM503" s="55"/>
      <c r="DN503" s="55"/>
      <c r="DO503" s="55"/>
      <c r="DP503" s="55"/>
      <c r="DQ503" s="55"/>
      <c r="DR503" s="55"/>
      <c r="DS503" s="55"/>
      <c r="DT503" s="55"/>
      <c r="DU503" s="55"/>
      <c r="DV503" s="55"/>
      <c r="DW503" s="55"/>
      <c r="DX503" s="55"/>
      <c r="DY503" s="55"/>
      <c r="DZ503" s="55"/>
      <c r="EA503" s="55"/>
      <c r="EB503" s="55"/>
      <c r="EC503" s="55"/>
      <c r="ED503" s="55"/>
      <c r="EE503" s="55"/>
      <c r="EF503" s="55"/>
      <c r="EG503" s="55"/>
      <c r="EH503" s="55"/>
      <c r="EI503" s="55"/>
      <c r="EJ503" s="55"/>
      <c r="EK503" s="55"/>
      <c r="EL503" s="55"/>
      <c r="EM503" s="55"/>
      <c r="EN503" s="55"/>
      <c r="EO503" s="55"/>
      <c r="EP503" s="55"/>
      <c r="EQ503" s="55"/>
      <c r="ER503" s="55"/>
      <c r="ES503" s="55"/>
      <c r="ET503" s="55"/>
      <c r="EU503" s="55"/>
      <c r="EV503" s="55"/>
      <c r="EW503" s="55"/>
      <c r="EX503" s="55"/>
      <c r="EY503" s="55"/>
      <c r="EZ503" s="55"/>
      <c r="FA503" s="55"/>
      <c r="FB503" s="55"/>
      <c r="FC503" s="55"/>
      <c r="FD503" s="55"/>
      <c r="FE503" s="55"/>
      <c r="FF503" s="55"/>
      <c r="FG503" s="55"/>
      <c r="FH503" s="55"/>
      <c r="FI503" s="55"/>
      <c r="FJ503" s="55"/>
      <c r="FK503" s="55"/>
      <c r="FL503" s="55"/>
      <c r="FM503" s="55"/>
      <c r="FN503" s="55"/>
      <c r="FO503" s="55"/>
      <c r="FP503" s="55"/>
      <c r="FQ503" s="55"/>
      <c r="FR503" s="55"/>
      <c r="FS503" s="55"/>
      <c r="FT503" s="55"/>
      <c r="FU503" s="55"/>
      <c r="FV503" s="55"/>
      <c r="FW503" s="55"/>
      <c r="FX503" s="55"/>
      <c r="FY503" s="55"/>
      <c r="FZ503" s="55"/>
      <c r="GA503" s="55"/>
      <c r="GB503" s="55"/>
      <c r="GC503" s="55"/>
      <c r="GD503" s="55"/>
      <c r="GE503" s="55"/>
      <c r="GF503" s="55"/>
      <c r="GG503" s="55"/>
      <c r="GH503" s="55"/>
      <c r="GI503" s="55"/>
      <c r="GJ503" s="55"/>
      <c r="GK503" s="55"/>
      <c r="GL503" s="55"/>
      <c r="GM503" s="55"/>
      <c r="GN503" s="55"/>
      <c r="GO503" s="55"/>
      <c r="GP503" s="55"/>
      <c r="GQ503" s="55"/>
      <c r="GR503" s="55"/>
      <c r="GS503" s="55"/>
      <c r="GT503" s="55"/>
      <c r="GU503" s="55"/>
      <c r="GV503" s="55"/>
      <c r="GW503" s="55"/>
      <c r="GX503" s="55"/>
      <c r="GY503" s="55"/>
      <c r="GZ503" s="55"/>
      <c r="HA503" s="55"/>
      <c r="HB503" s="55"/>
      <c r="HC503" s="55"/>
      <c r="HD503" s="55"/>
      <c r="HE503" s="55"/>
      <c r="HF503" s="55"/>
      <c r="HG503" s="55"/>
      <c r="HH503" s="55"/>
      <c r="HI503" s="55"/>
      <c r="HJ503" s="55"/>
      <c r="HK503" s="55"/>
      <c r="HL503" s="55"/>
      <c r="HM503" s="55"/>
      <c r="HN503" s="55"/>
      <c r="HO503" s="55"/>
      <c r="HP503" s="55"/>
      <c r="HQ503" s="55"/>
      <c r="HR503" s="55"/>
      <c r="HS503" s="55"/>
      <c r="HT503" s="55"/>
      <c r="HU503" s="55"/>
      <c r="HV503" s="55"/>
      <c r="HW503" s="55"/>
      <c r="HX503" s="55"/>
      <c r="HY503" s="55"/>
      <c r="HZ503" s="55"/>
      <c r="IA503" s="55"/>
      <c r="IB503" s="55"/>
      <c r="IC503" s="55"/>
      <c r="ID503" s="55"/>
      <c r="IE503" s="55"/>
      <c r="IF503" s="55"/>
      <c r="IG503" s="55"/>
      <c r="IH503" s="55"/>
      <c r="II503" s="55"/>
      <c r="IJ503" s="55"/>
      <c r="IK503" s="55"/>
      <c r="IL503" s="55"/>
      <c r="IM503" s="55"/>
      <c r="IN503" s="55"/>
      <c r="IO503" s="55"/>
      <c r="IP503" s="55"/>
      <c r="IQ503" s="55"/>
      <c r="IR503" s="55"/>
      <c r="IS503" s="55"/>
      <c r="IT503" s="55"/>
      <c r="IU503" s="55"/>
      <c r="IV503" s="55"/>
    </row>
    <row r="504" spans="1:256" ht="42" customHeight="1">
      <c r="A504" s="3" t="s">
        <v>2845</v>
      </c>
      <c r="B504" s="4" t="s">
        <v>493</v>
      </c>
      <c r="C504" s="4" t="s">
        <v>494</v>
      </c>
      <c r="D504" s="40" t="s">
        <v>2802</v>
      </c>
      <c r="E504" s="40" t="s">
        <v>2803</v>
      </c>
      <c r="F504" s="40" t="s">
        <v>2803</v>
      </c>
      <c r="G504" s="40" t="s">
        <v>2803</v>
      </c>
      <c r="H504" s="40" t="s">
        <v>2803</v>
      </c>
      <c r="I504" s="40" t="s">
        <v>2860</v>
      </c>
      <c r="J504" s="40"/>
      <c r="K504" s="40" t="s">
        <v>2869</v>
      </c>
      <c r="L504" s="4">
        <v>0</v>
      </c>
      <c r="M504" s="4">
        <v>231010000</v>
      </c>
      <c r="N504" s="33" t="s">
        <v>498</v>
      </c>
      <c r="O504" s="4" t="s">
        <v>509</v>
      </c>
      <c r="P504" s="33" t="s">
        <v>498</v>
      </c>
      <c r="Q504" s="4" t="s">
        <v>500</v>
      </c>
      <c r="R504" s="4" t="s">
        <v>2044</v>
      </c>
      <c r="S504" s="4" t="s">
        <v>511</v>
      </c>
      <c r="T504" s="4">
        <v>796</v>
      </c>
      <c r="U504" s="4" t="s">
        <v>856</v>
      </c>
      <c r="V504" s="4">
        <v>1</v>
      </c>
      <c r="W504" s="24">
        <v>9375000</v>
      </c>
      <c r="X504" s="24">
        <f t="shared" si="30"/>
        <v>9375000</v>
      </c>
      <c r="Y504" s="178">
        <f t="shared" si="29"/>
        <v>10500000.000000002</v>
      </c>
      <c r="Z504" s="179"/>
      <c r="AA504" s="175" t="s">
        <v>1405</v>
      </c>
      <c r="AB504" s="4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  <c r="BA504" s="55"/>
      <c r="BB504" s="55"/>
      <c r="BC504" s="55"/>
      <c r="BD504" s="55"/>
      <c r="BE504" s="55"/>
      <c r="BF504" s="55"/>
      <c r="BG504" s="55"/>
      <c r="BH504" s="55"/>
      <c r="BI504" s="55"/>
      <c r="BJ504" s="55"/>
      <c r="BK504" s="55"/>
      <c r="BL504" s="55"/>
      <c r="BM504" s="55"/>
      <c r="BN504" s="55"/>
      <c r="BO504" s="55"/>
      <c r="BP504" s="55"/>
      <c r="BQ504" s="55"/>
      <c r="BR504" s="55"/>
      <c r="BS504" s="55"/>
      <c r="BT504" s="55"/>
      <c r="BU504" s="55"/>
      <c r="BV504" s="55"/>
      <c r="BW504" s="55"/>
      <c r="BX504" s="55"/>
      <c r="BY504" s="55"/>
      <c r="BZ504" s="55"/>
      <c r="CA504" s="55"/>
      <c r="CB504" s="55"/>
      <c r="CC504" s="55"/>
      <c r="CD504" s="55"/>
      <c r="CE504" s="55"/>
      <c r="CF504" s="55"/>
      <c r="CG504" s="55"/>
      <c r="CH504" s="55"/>
      <c r="CI504" s="55"/>
      <c r="CJ504" s="55"/>
      <c r="CK504" s="55"/>
      <c r="CL504" s="55"/>
      <c r="CM504" s="55"/>
      <c r="CN504" s="55"/>
      <c r="CO504" s="55"/>
      <c r="CP504" s="55"/>
      <c r="CQ504" s="55"/>
      <c r="CR504" s="55"/>
      <c r="CS504" s="55"/>
      <c r="CT504" s="55"/>
      <c r="CU504" s="55"/>
      <c r="CV504" s="55"/>
      <c r="CW504" s="55"/>
      <c r="CX504" s="55"/>
      <c r="CY504" s="55"/>
      <c r="CZ504" s="55"/>
      <c r="DA504" s="55"/>
      <c r="DB504" s="55"/>
      <c r="DC504" s="55"/>
      <c r="DD504" s="55"/>
      <c r="DE504" s="55"/>
      <c r="DF504" s="55"/>
      <c r="DG504" s="55"/>
      <c r="DH504" s="55"/>
      <c r="DI504" s="55"/>
      <c r="DJ504" s="55"/>
      <c r="DK504" s="55"/>
      <c r="DL504" s="55"/>
      <c r="DM504" s="55"/>
      <c r="DN504" s="55"/>
      <c r="DO504" s="55"/>
      <c r="DP504" s="55"/>
      <c r="DQ504" s="55"/>
      <c r="DR504" s="55"/>
      <c r="DS504" s="55"/>
      <c r="DT504" s="55"/>
      <c r="DU504" s="55"/>
      <c r="DV504" s="55"/>
      <c r="DW504" s="55"/>
      <c r="DX504" s="55"/>
      <c r="DY504" s="55"/>
      <c r="DZ504" s="55"/>
      <c r="EA504" s="55"/>
      <c r="EB504" s="55"/>
      <c r="EC504" s="55"/>
      <c r="ED504" s="55"/>
      <c r="EE504" s="55"/>
      <c r="EF504" s="55"/>
      <c r="EG504" s="55"/>
      <c r="EH504" s="55"/>
      <c r="EI504" s="55"/>
      <c r="EJ504" s="55"/>
      <c r="EK504" s="55"/>
      <c r="EL504" s="55"/>
      <c r="EM504" s="55"/>
      <c r="EN504" s="55"/>
      <c r="EO504" s="55"/>
      <c r="EP504" s="55"/>
      <c r="EQ504" s="55"/>
      <c r="ER504" s="55"/>
      <c r="ES504" s="55"/>
      <c r="ET504" s="55"/>
      <c r="EU504" s="55"/>
      <c r="EV504" s="55"/>
      <c r="EW504" s="55"/>
      <c r="EX504" s="55"/>
      <c r="EY504" s="55"/>
      <c r="EZ504" s="55"/>
      <c r="FA504" s="55"/>
      <c r="FB504" s="55"/>
      <c r="FC504" s="55"/>
      <c r="FD504" s="55"/>
      <c r="FE504" s="55"/>
      <c r="FF504" s="55"/>
      <c r="FG504" s="55"/>
      <c r="FH504" s="55"/>
      <c r="FI504" s="55"/>
      <c r="FJ504" s="55"/>
      <c r="FK504" s="55"/>
      <c r="FL504" s="55"/>
      <c r="FM504" s="55"/>
      <c r="FN504" s="55"/>
      <c r="FO504" s="55"/>
      <c r="FP504" s="55"/>
      <c r="FQ504" s="55"/>
      <c r="FR504" s="55"/>
      <c r="FS504" s="55"/>
      <c r="FT504" s="55"/>
      <c r="FU504" s="55"/>
      <c r="FV504" s="55"/>
      <c r="FW504" s="55"/>
      <c r="FX504" s="55"/>
      <c r="FY504" s="55"/>
      <c r="FZ504" s="55"/>
      <c r="GA504" s="55"/>
      <c r="GB504" s="55"/>
      <c r="GC504" s="55"/>
      <c r="GD504" s="55"/>
      <c r="GE504" s="55"/>
      <c r="GF504" s="55"/>
      <c r="GG504" s="55"/>
      <c r="GH504" s="55"/>
      <c r="GI504" s="55"/>
      <c r="GJ504" s="55"/>
      <c r="GK504" s="55"/>
      <c r="GL504" s="55"/>
      <c r="GM504" s="55"/>
      <c r="GN504" s="55"/>
      <c r="GO504" s="55"/>
      <c r="GP504" s="55"/>
      <c r="GQ504" s="55"/>
      <c r="GR504" s="55"/>
      <c r="GS504" s="55"/>
      <c r="GT504" s="55"/>
      <c r="GU504" s="55"/>
      <c r="GV504" s="55"/>
      <c r="GW504" s="55"/>
      <c r="GX504" s="55"/>
      <c r="GY504" s="55"/>
      <c r="GZ504" s="55"/>
      <c r="HA504" s="55"/>
      <c r="HB504" s="55"/>
      <c r="HC504" s="55"/>
      <c r="HD504" s="55"/>
      <c r="HE504" s="55"/>
      <c r="HF504" s="55"/>
      <c r="HG504" s="55"/>
      <c r="HH504" s="55"/>
      <c r="HI504" s="55"/>
      <c r="HJ504" s="55"/>
      <c r="HK504" s="55"/>
      <c r="HL504" s="55"/>
      <c r="HM504" s="55"/>
      <c r="HN504" s="55"/>
      <c r="HO504" s="55"/>
      <c r="HP504" s="55"/>
      <c r="HQ504" s="55"/>
      <c r="HR504" s="55"/>
      <c r="HS504" s="55"/>
      <c r="HT504" s="55"/>
      <c r="HU504" s="55"/>
      <c r="HV504" s="55"/>
      <c r="HW504" s="55"/>
      <c r="HX504" s="55"/>
      <c r="HY504" s="55"/>
      <c r="HZ504" s="55"/>
      <c r="IA504" s="55"/>
      <c r="IB504" s="55"/>
      <c r="IC504" s="55"/>
      <c r="ID504" s="55"/>
      <c r="IE504" s="55"/>
      <c r="IF504" s="55"/>
      <c r="IG504" s="55"/>
      <c r="IH504" s="55"/>
      <c r="II504" s="55"/>
      <c r="IJ504" s="55"/>
      <c r="IK504" s="55"/>
      <c r="IL504" s="55"/>
      <c r="IM504" s="55"/>
      <c r="IN504" s="55"/>
      <c r="IO504" s="55"/>
      <c r="IP504" s="55"/>
      <c r="IQ504" s="55"/>
      <c r="IR504" s="55"/>
      <c r="IS504" s="55"/>
      <c r="IT504" s="55"/>
      <c r="IU504" s="55"/>
      <c r="IV504" s="55"/>
    </row>
    <row r="505" spans="1:256" ht="42" customHeight="1">
      <c r="A505" s="3" t="s">
        <v>2846</v>
      </c>
      <c r="B505" s="4" t="s">
        <v>493</v>
      </c>
      <c r="C505" s="4" t="s">
        <v>494</v>
      </c>
      <c r="D505" s="40" t="s">
        <v>2804</v>
      </c>
      <c r="E505" s="40" t="s">
        <v>2805</v>
      </c>
      <c r="F505" s="4" t="s">
        <v>2806</v>
      </c>
      <c r="G505" s="4" t="s">
        <v>2807</v>
      </c>
      <c r="H505" s="4" t="s">
        <v>2808</v>
      </c>
      <c r="I505" s="40" t="s">
        <v>2861</v>
      </c>
      <c r="J505" s="40"/>
      <c r="K505" s="40" t="s">
        <v>506</v>
      </c>
      <c r="L505" s="4">
        <v>0</v>
      </c>
      <c r="M505" s="4">
        <v>231010000</v>
      </c>
      <c r="N505" s="33" t="s">
        <v>498</v>
      </c>
      <c r="O505" s="4" t="s">
        <v>592</v>
      </c>
      <c r="P505" s="33" t="s">
        <v>498</v>
      </c>
      <c r="Q505" s="4" t="s">
        <v>500</v>
      </c>
      <c r="R505" s="4" t="s">
        <v>2044</v>
      </c>
      <c r="S505" s="4" t="s">
        <v>511</v>
      </c>
      <c r="T505" s="4">
        <v>796</v>
      </c>
      <c r="U505" s="4" t="s">
        <v>856</v>
      </c>
      <c r="V505" s="4">
        <v>1</v>
      </c>
      <c r="W505" s="178">
        <v>1786000</v>
      </c>
      <c r="X505" s="178">
        <f t="shared" si="30"/>
        <v>1786000</v>
      </c>
      <c r="Y505" s="178">
        <f t="shared" si="29"/>
        <v>2000320.0000000002</v>
      </c>
      <c r="Z505" s="179"/>
      <c r="AA505" s="175" t="s">
        <v>1405</v>
      </c>
      <c r="AB505" s="4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  <c r="BL505" s="55"/>
      <c r="BM505" s="55"/>
      <c r="BN505" s="55"/>
      <c r="BO505" s="55"/>
      <c r="BP505" s="55"/>
      <c r="BQ505" s="55"/>
      <c r="BR505" s="55"/>
      <c r="BS505" s="55"/>
      <c r="BT505" s="55"/>
      <c r="BU505" s="55"/>
      <c r="BV505" s="55"/>
      <c r="BW505" s="55"/>
      <c r="BX505" s="55"/>
      <c r="BY505" s="55"/>
      <c r="BZ505" s="55"/>
      <c r="CA505" s="55"/>
      <c r="CB505" s="55"/>
      <c r="CC505" s="55"/>
      <c r="CD505" s="55"/>
      <c r="CE505" s="55"/>
      <c r="CF505" s="55"/>
      <c r="CG505" s="55"/>
      <c r="CH505" s="55"/>
      <c r="CI505" s="55"/>
      <c r="CJ505" s="55"/>
      <c r="CK505" s="55"/>
      <c r="CL505" s="55"/>
      <c r="CM505" s="55"/>
      <c r="CN505" s="55"/>
      <c r="CO505" s="55"/>
      <c r="CP505" s="55"/>
      <c r="CQ505" s="55"/>
      <c r="CR505" s="55"/>
      <c r="CS505" s="55"/>
      <c r="CT505" s="55"/>
      <c r="CU505" s="55"/>
      <c r="CV505" s="55"/>
      <c r="CW505" s="55"/>
      <c r="CX505" s="55"/>
      <c r="CY505" s="55"/>
      <c r="CZ505" s="55"/>
      <c r="DA505" s="55"/>
      <c r="DB505" s="55"/>
      <c r="DC505" s="55"/>
      <c r="DD505" s="55"/>
      <c r="DE505" s="55"/>
      <c r="DF505" s="55"/>
      <c r="DG505" s="55"/>
      <c r="DH505" s="55"/>
      <c r="DI505" s="55"/>
      <c r="DJ505" s="55"/>
      <c r="DK505" s="55"/>
      <c r="DL505" s="55"/>
      <c r="DM505" s="55"/>
      <c r="DN505" s="55"/>
      <c r="DO505" s="55"/>
      <c r="DP505" s="55"/>
      <c r="DQ505" s="55"/>
      <c r="DR505" s="55"/>
      <c r="DS505" s="55"/>
      <c r="DT505" s="55"/>
      <c r="DU505" s="55"/>
      <c r="DV505" s="55"/>
      <c r="DW505" s="55"/>
      <c r="DX505" s="55"/>
      <c r="DY505" s="55"/>
      <c r="DZ505" s="55"/>
      <c r="EA505" s="55"/>
      <c r="EB505" s="55"/>
      <c r="EC505" s="55"/>
      <c r="ED505" s="55"/>
      <c r="EE505" s="55"/>
      <c r="EF505" s="55"/>
      <c r="EG505" s="55"/>
      <c r="EH505" s="55"/>
      <c r="EI505" s="55"/>
      <c r="EJ505" s="55"/>
      <c r="EK505" s="55"/>
      <c r="EL505" s="55"/>
      <c r="EM505" s="55"/>
      <c r="EN505" s="55"/>
      <c r="EO505" s="55"/>
      <c r="EP505" s="55"/>
      <c r="EQ505" s="55"/>
      <c r="ER505" s="55"/>
      <c r="ES505" s="55"/>
      <c r="ET505" s="55"/>
      <c r="EU505" s="55"/>
      <c r="EV505" s="55"/>
      <c r="EW505" s="55"/>
      <c r="EX505" s="55"/>
      <c r="EY505" s="55"/>
      <c r="EZ505" s="55"/>
      <c r="FA505" s="55"/>
      <c r="FB505" s="55"/>
      <c r="FC505" s="55"/>
      <c r="FD505" s="55"/>
      <c r="FE505" s="55"/>
      <c r="FF505" s="55"/>
      <c r="FG505" s="55"/>
      <c r="FH505" s="55"/>
      <c r="FI505" s="55"/>
      <c r="FJ505" s="55"/>
      <c r="FK505" s="55"/>
      <c r="FL505" s="55"/>
      <c r="FM505" s="55"/>
      <c r="FN505" s="55"/>
      <c r="FO505" s="55"/>
      <c r="FP505" s="55"/>
      <c r="FQ505" s="55"/>
      <c r="FR505" s="55"/>
      <c r="FS505" s="55"/>
      <c r="FT505" s="55"/>
      <c r="FU505" s="55"/>
      <c r="FV505" s="55"/>
      <c r="FW505" s="55"/>
      <c r="FX505" s="55"/>
      <c r="FY505" s="55"/>
      <c r="FZ505" s="55"/>
      <c r="GA505" s="55"/>
      <c r="GB505" s="55"/>
      <c r="GC505" s="55"/>
      <c r="GD505" s="55"/>
      <c r="GE505" s="55"/>
      <c r="GF505" s="55"/>
      <c r="GG505" s="55"/>
      <c r="GH505" s="55"/>
      <c r="GI505" s="55"/>
      <c r="GJ505" s="55"/>
      <c r="GK505" s="55"/>
      <c r="GL505" s="55"/>
      <c r="GM505" s="55"/>
      <c r="GN505" s="55"/>
      <c r="GO505" s="55"/>
      <c r="GP505" s="55"/>
      <c r="GQ505" s="55"/>
      <c r="GR505" s="55"/>
      <c r="GS505" s="55"/>
      <c r="GT505" s="55"/>
      <c r="GU505" s="55"/>
      <c r="GV505" s="55"/>
      <c r="GW505" s="55"/>
      <c r="GX505" s="55"/>
      <c r="GY505" s="55"/>
      <c r="GZ505" s="55"/>
      <c r="HA505" s="55"/>
      <c r="HB505" s="55"/>
      <c r="HC505" s="55"/>
      <c r="HD505" s="55"/>
      <c r="HE505" s="55"/>
      <c r="HF505" s="55"/>
      <c r="HG505" s="55"/>
      <c r="HH505" s="55"/>
      <c r="HI505" s="55"/>
      <c r="HJ505" s="55"/>
      <c r="HK505" s="55"/>
      <c r="HL505" s="55"/>
      <c r="HM505" s="55"/>
      <c r="HN505" s="55"/>
      <c r="HO505" s="55"/>
      <c r="HP505" s="55"/>
      <c r="HQ505" s="55"/>
      <c r="HR505" s="55"/>
      <c r="HS505" s="55"/>
      <c r="HT505" s="55"/>
      <c r="HU505" s="55"/>
      <c r="HV505" s="55"/>
      <c r="HW505" s="55"/>
      <c r="HX505" s="55"/>
      <c r="HY505" s="55"/>
      <c r="HZ505" s="55"/>
      <c r="IA505" s="55"/>
      <c r="IB505" s="55"/>
      <c r="IC505" s="55"/>
      <c r="ID505" s="55"/>
      <c r="IE505" s="55"/>
      <c r="IF505" s="55"/>
      <c r="IG505" s="55"/>
      <c r="IH505" s="55"/>
      <c r="II505" s="55"/>
      <c r="IJ505" s="55"/>
      <c r="IK505" s="55"/>
      <c r="IL505" s="55"/>
      <c r="IM505" s="55"/>
      <c r="IN505" s="55"/>
      <c r="IO505" s="55"/>
      <c r="IP505" s="55"/>
      <c r="IQ505" s="55"/>
      <c r="IR505" s="55"/>
      <c r="IS505" s="55"/>
      <c r="IT505" s="55"/>
      <c r="IU505" s="55"/>
      <c r="IV505" s="55"/>
    </row>
    <row r="506" spans="1:256" ht="89.25">
      <c r="A506" s="3" t="s">
        <v>2847</v>
      </c>
      <c r="B506" s="4" t="s">
        <v>493</v>
      </c>
      <c r="C506" s="4" t="s">
        <v>494</v>
      </c>
      <c r="D506" s="40" t="s">
        <v>2809</v>
      </c>
      <c r="E506" s="40" t="s">
        <v>2810</v>
      </c>
      <c r="F506" s="40" t="s">
        <v>2811</v>
      </c>
      <c r="G506" s="4" t="s">
        <v>2812</v>
      </c>
      <c r="H506" s="4" t="s">
        <v>2813</v>
      </c>
      <c r="I506" s="40" t="s">
        <v>2814</v>
      </c>
      <c r="J506" s="40"/>
      <c r="K506" s="40" t="s">
        <v>506</v>
      </c>
      <c r="L506" s="4">
        <v>0</v>
      </c>
      <c r="M506" s="4">
        <v>231010000</v>
      </c>
      <c r="N506" s="33" t="s">
        <v>498</v>
      </c>
      <c r="O506" s="4" t="s">
        <v>1442</v>
      </c>
      <c r="P506" s="33" t="s">
        <v>498</v>
      </c>
      <c r="Q506" s="4" t="s">
        <v>500</v>
      </c>
      <c r="R506" s="4" t="s">
        <v>2044</v>
      </c>
      <c r="S506" s="4" t="s">
        <v>511</v>
      </c>
      <c r="T506" s="4">
        <v>796</v>
      </c>
      <c r="U506" s="4" t="s">
        <v>856</v>
      </c>
      <c r="V506" s="4">
        <v>1</v>
      </c>
      <c r="W506" s="178">
        <v>1473000</v>
      </c>
      <c r="X506" s="178">
        <f t="shared" si="30"/>
        <v>1473000</v>
      </c>
      <c r="Y506" s="178">
        <f t="shared" si="29"/>
        <v>1649760.0000000002</v>
      </c>
      <c r="Z506" s="179"/>
      <c r="AA506" s="175" t="s">
        <v>1405</v>
      </c>
      <c r="AB506" s="4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  <c r="BE506" s="55"/>
      <c r="BF506" s="55"/>
      <c r="BG506" s="55"/>
      <c r="BH506" s="55"/>
      <c r="BI506" s="55"/>
      <c r="BJ506" s="55"/>
      <c r="BK506" s="55"/>
      <c r="BL506" s="55"/>
      <c r="BM506" s="55"/>
      <c r="BN506" s="55"/>
      <c r="BO506" s="55"/>
      <c r="BP506" s="55"/>
      <c r="BQ506" s="55"/>
      <c r="BR506" s="55"/>
      <c r="BS506" s="55"/>
      <c r="BT506" s="55"/>
      <c r="BU506" s="55"/>
      <c r="BV506" s="55"/>
      <c r="BW506" s="55"/>
      <c r="BX506" s="55"/>
      <c r="BY506" s="55"/>
      <c r="BZ506" s="55"/>
      <c r="CA506" s="55"/>
      <c r="CB506" s="55"/>
      <c r="CC506" s="55"/>
      <c r="CD506" s="55"/>
      <c r="CE506" s="55"/>
      <c r="CF506" s="55"/>
      <c r="CG506" s="55"/>
      <c r="CH506" s="55"/>
      <c r="CI506" s="55"/>
      <c r="CJ506" s="55"/>
      <c r="CK506" s="55"/>
      <c r="CL506" s="55"/>
      <c r="CM506" s="55"/>
      <c r="CN506" s="55"/>
      <c r="CO506" s="55"/>
      <c r="CP506" s="55"/>
      <c r="CQ506" s="55"/>
      <c r="CR506" s="55"/>
      <c r="CS506" s="55"/>
      <c r="CT506" s="55"/>
      <c r="CU506" s="55"/>
      <c r="CV506" s="55"/>
      <c r="CW506" s="55"/>
      <c r="CX506" s="55"/>
      <c r="CY506" s="55"/>
      <c r="CZ506" s="55"/>
      <c r="DA506" s="55"/>
      <c r="DB506" s="55"/>
      <c r="DC506" s="55"/>
      <c r="DD506" s="55"/>
      <c r="DE506" s="55"/>
      <c r="DF506" s="55"/>
      <c r="DG506" s="55"/>
      <c r="DH506" s="55"/>
      <c r="DI506" s="55"/>
      <c r="DJ506" s="55"/>
      <c r="DK506" s="55"/>
      <c r="DL506" s="55"/>
      <c r="DM506" s="55"/>
      <c r="DN506" s="55"/>
      <c r="DO506" s="55"/>
      <c r="DP506" s="55"/>
      <c r="DQ506" s="55"/>
      <c r="DR506" s="55"/>
      <c r="DS506" s="55"/>
      <c r="DT506" s="55"/>
      <c r="DU506" s="55"/>
      <c r="DV506" s="55"/>
      <c r="DW506" s="55"/>
      <c r="DX506" s="55"/>
      <c r="DY506" s="55"/>
      <c r="DZ506" s="55"/>
      <c r="EA506" s="55"/>
      <c r="EB506" s="55"/>
      <c r="EC506" s="55"/>
      <c r="ED506" s="55"/>
      <c r="EE506" s="55"/>
      <c r="EF506" s="55"/>
      <c r="EG506" s="55"/>
      <c r="EH506" s="55"/>
      <c r="EI506" s="55"/>
      <c r="EJ506" s="55"/>
      <c r="EK506" s="55"/>
      <c r="EL506" s="55"/>
      <c r="EM506" s="55"/>
      <c r="EN506" s="55"/>
      <c r="EO506" s="55"/>
      <c r="EP506" s="55"/>
      <c r="EQ506" s="55"/>
      <c r="ER506" s="55"/>
      <c r="ES506" s="55"/>
      <c r="ET506" s="55"/>
      <c r="EU506" s="55"/>
      <c r="EV506" s="55"/>
      <c r="EW506" s="55"/>
      <c r="EX506" s="55"/>
      <c r="EY506" s="55"/>
      <c r="EZ506" s="55"/>
      <c r="FA506" s="55"/>
      <c r="FB506" s="55"/>
      <c r="FC506" s="55"/>
      <c r="FD506" s="55"/>
      <c r="FE506" s="55"/>
      <c r="FF506" s="55"/>
      <c r="FG506" s="55"/>
      <c r="FH506" s="55"/>
      <c r="FI506" s="55"/>
      <c r="FJ506" s="55"/>
      <c r="FK506" s="55"/>
      <c r="FL506" s="55"/>
      <c r="FM506" s="55"/>
      <c r="FN506" s="55"/>
      <c r="FO506" s="55"/>
      <c r="FP506" s="55"/>
      <c r="FQ506" s="55"/>
      <c r="FR506" s="55"/>
      <c r="FS506" s="55"/>
      <c r="FT506" s="55"/>
      <c r="FU506" s="55"/>
      <c r="FV506" s="55"/>
      <c r="FW506" s="55"/>
      <c r="FX506" s="55"/>
      <c r="FY506" s="55"/>
      <c r="FZ506" s="55"/>
      <c r="GA506" s="55"/>
      <c r="GB506" s="55"/>
      <c r="GC506" s="55"/>
      <c r="GD506" s="55"/>
      <c r="GE506" s="55"/>
      <c r="GF506" s="55"/>
      <c r="GG506" s="55"/>
      <c r="GH506" s="55"/>
      <c r="GI506" s="55"/>
      <c r="GJ506" s="55"/>
      <c r="GK506" s="55"/>
      <c r="GL506" s="55"/>
      <c r="GM506" s="55"/>
      <c r="GN506" s="55"/>
      <c r="GO506" s="55"/>
      <c r="GP506" s="55"/>
      <c r="GQ506" s="55"/>
      <c r="GR506" s="55"/>
      <c r="GS506" s="55"/>
      <c r="GT506" s="55"/>
      <c r="GU506" s="55"/>
      <c r="GV506" s="55"/>
      <c r="GW506" s="55"/>
      <c r="GX506" s="55"/>
      <c r="GY506" s="55"/>
      <c r="GZ506" s="55"/>
      <c r="HA506" s="55"/>
      <c r="HB506" s="55"/>
      <c r="HC506" s="55"/>
      <c r="HD506" s="55"/>
      <c r="HE506" s="55"/>
      <c r="HF506" s="55"/>
      <c r="HG506" s="55"/>
      <c r="HH506" s="55"/>
      <c r="HI506" s="55"/>
      <c r="HJ506" s="55"/>
      <c r="HK506" s="55"/>
      <c r="HL506" s="55"/>
      <c r="HM506" s="55"/>
      <c r="HN506" s="55"/>
      <c r="HO506" s="55"/>
      <c r="HP506" s="55"/>
      <c r="HQ506" s="55"/>
      <c r="HR506" s="55"/>
      <c r="HS506" s="55"/>
      <c r="HT506" s="55"/>
      <c r="HU506" s="55"/>
      <c r="HV506" s="55"/>
      <c r="HW506" s="55"/>
      <c r="HX506" s="55"/>
      <c r="HY506" s="55"/>
      <c r="HZ506" s="55"/>
      <c r="IA506" s="55"/>
      <c r="IB506" s="55"/>
      <c r="IC506" s="55"/>
      <c r="ID506" s="55"/>
      <c r="IE506" s="55"/>
      <c r="IF506" s="55"/>
      <c r="IG506" s="55"/>
      <c r="IH506" s="55"/>
      <c r="II506" s="55"/>
      <c r="IJ506" s="55"/>
      <c r="IK506" s="55"/>
      <c r="IL506" s="55"/>
      <c r="IM506" s="55"/>
      <c r="IN506" s="55"/>
      <c r="IO506" s="55"/>
      <c r="IP506" s="55"/>
      <c r="IQ506" s="55"/>
      <c r="IR506" s="55"/>
      <c r="IS506" s="55"/>
      <c r="IT506" s="55"/>
      <c r="IU506" s="55"/>
      <c r="IV506" s="55"/>
    </row>
    <row r="507" spans="1:256" ht="76.5" customHeight="1">
      <c r="A507" s="3" t="s">
        <v>2848</v>
      </c>
      <c r="B507" s="4" t="s">
        <v>493</v>
      </c>
      <c r="C507" s="4" t="s">
        <v>494</v>
      </c>
      <c r="D507" s="40" t="s">
        <v>2815</v>
      </c>
      <c r="E507" s="40" t="s">
        <v>2810</v>
      </c>
      <c r="F507" s="40" t="s">
        <v>2811</v>
      </c>
      <c r="G507" s="40" t="s">
        <v>2816</v>
      </c>
      <c r="H507" s="4" t="s">
        <v>2817</v>
      </c>
      <c r="I507" s="4"/>
      <c r="J507" s="40"/>
      <c r="K507" s="40" t="s">
        <v>506</v>
      </c>
      <c r="L507" s="4">
        <v>0</v>
      </c>
      <c r="M507" s="4">
        <v>231010000</v>
      </c>
      <c r="N507" s="33" t="s">
        <v>498</v>
      </c>
      <c r="O507" s="4" t="s">
        <v>507</v>
      </c>
      <c r="P507" s="33" t="s">
        <v>498</v>
      </c>
      <c r="Q507" s="4" t="s">
        <v>500</v>
      </c>
      <c r="R507" s="4" t="s">
        <v>2044</v>
      </c>
      <c r="S507" s="4" t="s">
        <v>511</v>
      </c>
      <c r="T507" s="4">
        <v>796</v>
      </c>
      <c r="U507" s="4" t="s">
        <v>856</v>
      </c>
      <c r="V507" s="4">
        <v>1</v>
      </c>
      <c r="W507" s="178">
        <v>241000</v>
      </c>
      <c r="X507" s="178">
        <f t="shared" si="30"/>
        <v>241000</v>
      </c>
      <c r="Y507" s="178">
        <f t="shared" si="29"/>
        <v>269920</v>
      </c>
      <c r="Z507" s="179"/>
      <c r="AA507" s="175" t="s">
        <v>1405</v>
      </c>
      <c r="AB507" s="4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  <c r="BE507" s="55"/>
      <c r="BF507" s="55"/>
      <c r="BG507" s="55"/>
      <c r="BH507" s="55"/>
      <c r="BI507" s="55"/>
      <c r="BJ507" s="55"/>
      <c r="BK507" s="55"/>
      <c r="BL507" s="55"/>
      <c r="BM507" s="55"/>
      <c r="BN507" s="55"/>
      <c r="BO507" s="55"/>
      <c r="BP507" s="55"/>
      <c r="BQ507" s="55"/>
      <c r="BR507" s="55"/>
      <c r="BS507" s="55"/>
      <c r="BT507" s="55"/>
      <c r="BU507" s="55"/>
      <c r="BV507" s="55"/>
      <c r="BW507" s="55"/>
      <c r="BX507" s="55"/>
      <c r="BY507" s="55"/>
      <c r="BZ507" s="55"/>
      <c r="CA507" s="55"/>
      <c r="CB507" s="55"/>
      <c r="CC507" s="55"/>
      <c r="CD507" s="55"/>
      <c r="CE507" s="55"/>
      <c r="CF507" s="55"/>
      <c r="CG507" s="55"/>
      <c r="CH507" s="55"/>
      <c r="CI507" s="55"/>
      <c r="CJ507" s="55"/>
      <c r="CK507" s="55"/>
      <c r="CL507" s="55"/>
      <c r="CM507" s="55"/>
      <c r="CN507" s="55"/>
      <c r="CO507" s="55"/>
      <c r="CP507" s="55"/>
      <c r="CQ507" s="55"/>
      <c r="CR507" s="55"/>
      <c r="CS507" s="55"/>
      <c r="CT507" s="55"/>
      <c r="CU507" s="55"/>
      <c r="CV507" s="55"/>
      <c r="CW507" s="55"/>
      <c r="CX507" s="55"/>
      <c r="CY507" s="55"/>
      <c r="CZ507" s="55"/>
      <c r="DA507" s="55"/>
      <c r="DB507" s="55"/>
      <c r="DC507" s="55"/>
      <c r="DD507" s="55"/>
      <c r="DE507" s="55"/>
      <c r="DF507" s="55"/>
      <c r="DG507" s="55"/>
      <c r="DH507" s="55"/>
      <c r="DI507" s="55"/>
      <c r="DJ507" s="55"/>
      <c r="DK507" s="55"/>
      <c r="DL507" s="55"/>
      <c r="DM507" s="55"/>
      <c r="DN507" s="55"/>
      <c r="DO507" s="55"/>
      <c r="DP507" s="55"/>
      <c r="DQ507" s="55"/>
      <c r="DR507" s="55"/>
      <c r="DS507" s="55"/>
      <c r="DT507" s="55"/>
      <c r="DU507" s="55"/>
      <c r="DV507" s="55"/>
      <c r="DW507" s="55"/>
      <c r="DX507" s="55"/>
      <c r="DY507" s="55"/>
      <c r="DZ507" s="55"/>
      <c r="EA507" s="55"/>
      <c r="EB507" s="55"/>
      <c r="EC507" s="55"/>
      <c r="ED507" s="55"/>
      <c r="EE507" s="55"/>
      <c r="EF507" s="55"/>
      <c r="EG507" s="55"/>
      <c r="EH507" s="55"/>
      <c r="EI507" s="55"/>
      <c r="EJ507" s="55"/>
      <c r="EK507" s="55"/>
      <c r="EL507" s="55"/>
      <c r="EM507" s="55"/>
      <c r="EN507" s="55"/>
      <c r="EO507" s="55"/>
      <c r="EP507" s="55"/>
      <c r="EQ507" s="55"/>
      <c r="ER507" s="55"/>
      <c r="ES507" s="55"/>
      <c r="ET507" s="55"/>
      <c r="EU507" s="55"/>
      <c r="EV507" s="55"/>
      <c r="EW507" s="55"/>
      <c r="EX507" s="55"/>
      <c r="EY507" s="55"/>
      <c r="EZ507" s="55"/>
      <c r="FA507" s="55"/>
      <c r="FB507" s="55"/>
      <c r="FC507" s="55"/>
      <c r="FD507" s="55"/>
      <c r="FE507" s="55"/>
      <c r="FF507" s="55"/>
      <c r="FG507" s="55"/>
      <c r="FH507" s="55"/>
      <c r="FI507" s="55"/>
      <c r="FJ507" s="55"/>
      <c r="FK507" s="55"/>
      <c r="FL507" s="55"/>
      <c r="FM507" s="55"/>
      <c r="FN507" s="55"/>
      <c r="FO507" s="55"/>
      <c r="FP507" s="55"/>
      <c r="FQ507" s="55"/>
      <c r="FR507" s="55"/>
      <c r="FS507" s="55"/>
      <c r="FT507" s="55"/>
      <c r="FU507" s="55"/>
      <c r="FV507" s="55"/>
      <c r="FW507" s="55"/>
      <c r="FX507" s="55"/>
      <c r="FY507" s="55"/>
      <c r="FZ507" s="55"/>
      <c r="GA507" s="55"/>
      <c r="GB507" s="55"/>
      <c r="GC507" s="55"/>
      <c r="GD507" s="55"/>
      <c r="GE507" s="55"/>
      <c r="GF507" s="55"/>
      <c r="GG507" s="55"/>
      <c r="GH507" s="55"/>
      <c r="GI507" s="55"/>
      <c r="GJ507" s="55"/>
      <c r="GK507" s="55"/>
      <c r="GL507" s="55"/>
      <c r="GM507" s="55"/>
      <c r="GN507" s="55"/>
      <c r="GO507" s="55"/>
      <c r="GP507" s="55"/>
      <c r="GQ507" s="55"/>
      <c r="GR507" s="55"/>
      <c r="GS507" s="55"/>
      <c r="GT507" s="55"/>
      <c r="GU507" s="55"/>
      <c r="GV507" s="55"/>
      <c r="GW507" s="55"/>
      <c r="GX507" s="55"/>
      <c r="GY507" s="55"/>
      <c r="GZ507" s="55"/>
      <c r="HA507" s="55"/>
      <c r="HB507" s="55"/>
      <c r="HC507" s="55"/>
      <c r="HD507" s="55"/>
      <c r="HE507" s="55"/>
      <c r="HF507" s="55"/>
      <c r="HG507" s="55"/>
      <c r="HH507" s="55"/>
      <c r="HI507" s="55"/>
      <c r="HJ507" s="55"/>
      <c r="HK507" s="55"/>
      <c r="HL507" s="55"/>
      <c r="HM507" s="55"/>
      <c r="HN507" s="55"/>
      <c r="HO507" s="55"/>
      <c r="HP507" s="55"/>
      <c r="HQ507" s="55"/>
      <c r="HR507" s="55"/>
      <c r="HS507" s="55"/>
      <c r="HT507" s="55"/>
      <c r="HU507" s="55"/>
      <c r="HV507" s="55"/>
      <c r="HW507" s="55"/>
      <c r="HX507" s="55"/>
      <c r="HY507" s="55"/>
      <c r="HZ507" s="55"/>
      <c r="IA507" s="55"/>
      <c r="IB507" s="55"/>
      <c r="IC507" s="55"/>
      <c r="ID507" s="55"/>
      <c r="IE507" s="55"/>
      <c r="IF507" s="55"/>
      <c r="IG507" s="55"/>
      <c r="IH507" s="55"/>
      <c r="II507" s="55"/>
      <c r="IJ507" s="55"/>
      <c r="IK507" s="55"/>
      <c r="IL507" s="55"/>
      <c r="IM507" s="55"/>
      <c r="IN507" s="55"/>
      <c r="IO507" s="55"/>
      <c r="IP507" s="55"/>
      <c r="IQ507" s="55"/>
      <c r="IR507" s="55"/>
      <c r="IS507" s="55"/>
      <c r="IT507" s="55"/>
      <c r="IU507" s="55"/>
      <c r="IV507" s="55"/>
    </row>
    <row r="508" spans="1:256" s="6" customFormat="1" ht="71.25" customHeight="1">
      <c r="A508" s="3" t="s">
        <v>2849</v>
      </c>
      <c r="B508" s="4" t="s">
        <v>493</v>
      </c>
      <c r="C508" s="4" t="s">
        <v>494</v>
      </c>
      <c r="D508" s="40" t="s">
        <v>2818</v>
      </c>
      <c r="E508" s="40" t="s">
        <v>2819</v>
      </c>
      <c r="F508" s="40" t="s">
        <v>2820</v>
      </c>
      <c r="G508" s="40" t="s">
        <v>2821</v>
      </c>
      <c r="H508" s="4" t="s">
        <v>2822</v>
      </c>
      <c r="I508" s="4" t="s">
        <v>2823</v>
      </c>
      <c r="J508" s="40"/>
      <c r="K508" s="40" t="s">
        <v>506</v>
      </c>
      <c r="L508" s="4">
        <v>0</v>
      </c>
      <c r="M508" s="4">
        <v>231010000</v>
      </c>
      <c r="N508" s="33" t="s">
        <v>498</v>
      </c>
      <c r="O508" s="4" t="s">
        <v>592</v>
      </c>
      <c r="P508" s="33" t="s">
        <v>498</v>
      </c>
      <c r="Q508" s="4" t="s">
        <v>500</v>
      </c>
      <c r="R508" s="4" t="s">
        <v>2044</v>
      </c>
      <c r="S508" s="4" t="s">
        <v>511</v>
      </c>
      <c r="T508" s="4">
        <v>839</v>
      </c>
      <c r="U508" s="4" t="s">
        <v>44</v>
      </c>
      <c r="V508" s="4">
        <v>1</v>
      </c>
      <c r="W508" s="178">
        <v>500000</v>
      </c>
      <c r="X508" s="178">
        <v>0</v>
      </c>
      <c r="Y508" s="178">
        <f t="shared" si="29"/>
        <v>0</v>
      </c>
      <c r="Z508" s="179"/>
      <c r="AA508" s="175" t="s">
        <v>1405</v>
      </c>
      <c r="AB508" s="4">
        <v>7.11</v>
      </c>
      <c r="AC508" s="111"/>
      <c r="AD508" s="8"/>
      <c r="AE508" s="55"/>
      <c r="AF508" s="55"/>
      <c r="AG508" s="55"/>
      <c r="AH508" s="55"/>
      <c r="AI508" s="55"/>
      <c r="AJ508" s="55"/>
      <c r="AK508" s="55"/>
      <c r="AL508" s="55"/>
      <c r="AM508" s="55"/>
      <c r="AN508" s="55"/>
      <c r="AO508" s="55"/>
      <c r="AP508" s="55"/>
      <c r="AQ508" s="55"/>
      <c r="AR508" s="55"/>
      <c r="AS508" s="55"/>
      <c r="AT508" s="55"/>
      <c r="AU508" s="55"/>
      <c r="AV508" s="55"/>
      <c r="AW508" s="55"/>
      <c r="AX508" s="55"/>
      <c r="AY508" s="55"/>
      <c r="AZ508" s="55"/>
      <c r="BA508" s="55"/>
      <c r="BB508" s="55"/>
      <c r="BC508" s="55"/>
      <c r="BD508" s="55"/>
      <c r="BE508" s="55"/>
      <c r="BF508" s="55"/>
      <c r="BG508" s="55"/>
      <c r="BH508" s="55"/>
      <c r="BI508" s="55"/>
      <c r="BJ508" s="55"/>
      <c r="BK508" s="55"/>
      <c r="BL508" s="55"/>
      <c r="BM508" s="55"/>
      <c r="BN508" s="55"/>
      <c r="BO508" s="55"/>
      <c r="BP508" s="55"/>
      <c r="BQ508" s="55"/>
      <c r="BR508" s="55"/>
      <c r="BS508" s="55"/>
      <c r="BT508" s="55"/>
      <c r="BU508" s="55"/>
      <c r="BV508" s="55"/>
      <c r="BW508" s="55"/>
      <c r="BX508" s="55"/>
      <c r="BY508" s="55"/>
      <c r="BZ508" s="55"/>
      <c r="CA508" s="55"/>
      <c r="CB508" s="55"/>
      <c r="CC508" s="55"/>
      <c r="CD508" s="55"/>
      <c r="CE508" s="55"/>
      <c r="CF508" s="55"/>
      <c r="CG508" s="55"/>
      <c r="CH508" s="55"/>
      <c r="CI508" s="55"/>
      <c r="CJ508" s="55"/>
      <c r="CK508" s="55"/>
      <c r="CL508" s="55"/>
      <c r="CM508" s="55"/>
      <c r="CN508" s="55"/>
      <c r="CO508" s="55"/>
      <c r="CP508" s="55"/>
      <c r="CQ508" s="55"/>
      <c r="CR508" s="55"/>
      <c r="CS508" s="55"/>
      <c r="CT508" s="55"/>
      <c r="CU508" s="55"/>
      <c r="CV508" s="55"/>
      <c r="CW508" s="55"/>
      <c r="CX508" s="55"/>
      <c r="CY508" s="55"/>
      <c r="CZ508" s="55"/>
      <c r="DA508" s="55"/>
      <c r="DB508" s="55"/>
      <c r="DC508" s="55"/>
      <c r="DD508" s="55"/>
      <c r="DE508" s="55"/>
      <c r="DF508" s="55"/>
      <c r="DG508" s="55"/>
      <c r="DH508" s="55"/>
      <c r="DI508" s="55"/>
      <c r="DJ508" s="55"/>
      <c r="DK508" s="55"/>
      <c r="DL508" s="55"/>
      <c r="DM508" s="55"/>
      <c r="DN508" s="55"/>
      <c r="DO508" s="55"/>
      <c r="DP508" s="55"/>
      <c r="DQ508" s="55"/>
      <c r="DR508" s="55"/>
      <c r="DS508" s="55"/>
      <c r="DT508" s="55"/>
      <c r="DU508" s="55"/>
      <c r="DV508" s="55"/>
      <c r="DW508" s="55"/>
      <c r="DX508" s="55"/>
      <c r="DY508" s="55"/>
      <c r="DZ508" s="55"/>
      <c r="EA508" s="55"/>
      <c r="EB508" s="55"/>
      <c r="EC508" s="55"/>
      <c r="ED508" s="55"/>
      <c r="EE508" s="55"/>
      <c r="EF508" s="55"/>
      <c r="EG508" s="55"/>
      <c r="EH508" s="55"/>
      <c r="EI508" s="55"/>
      <c r="EJ508" s="55"/>
      <c r="EK508" s="55"/>
      <c r="EL508" s="55"/>
      <c r="EM508" s="55"/>
      <c r="EN508" s="55"/>
      <c r="EO508" s="55"/>
      <c r="EP508" s="55"/>
      <c r="EQ508" s="55"/>
      <c r="ER508" s="55"/>
      <c r="ES508" s="55"/>
      <c r="ET508" s="55"/>
      <c r="EU508" s="55"/>
      <c r="EV508" s="55"/>
      <c r="EW508" s="55"/>
      <c r="EX508" s="55"/>
      <c r="EY508" s="55"/>
      <c r="EZ508" s="55"/>
      <c r="FA508" s="55"/>
      <c r="FB508" s="55"/>
      <c r="FC508" s="55"/>
      <c r="FD508" s="55"/>
      <c r="FE508" s="55"/>
      <c r="FF508" s="55"/>
      <c r="FG508" s="55"/>
      <c r="FH508" s="55"/>
      <c r="FI508" s="55"/>
      <c r="FJ508" s="55"/>
      <c r="FK508" s="55"/>
      <c r="FL508" s="55"/>
      <c r="FM508" s="55"/>
      <c r="FN508" s="55"/>
      <c r="FO508" s="55"/>
      <c r="FP508" s="55"/>
      <c r="FQ508" s="55"/>
      <c r="FR508" s="55"/>
      <c r="FS508" s="55"/>
      <c r="FT508" s="55"/>
      <c r="FU508" s="55"/>
      <c r="FV508" s="55"/>
      <c r="FW508" s="55"/>
      <c r="FX508" s="55"/>
      <c r="FY508" s="55"/>
      <c r="FZ508" s="55"/>
      <c r="GA508" s="55"/>
      <c r="GB508" s="55"/>
      <c r="GC508" s="55"/>
      <c r="GD508" s="55"/>
      <c r="GE508" s="55"/>
      <c r="GF508" s="55"/>
      <c r="GG508" s="55"/>
      <c r="GH508" s="55"/>
      <c r="GI508" s="55"/>
      <c r="GJ508" s="55"/>
      <c r="GK508" s="55"/>
      <c r="GL508" s="55"/>
      <c r="GM508" s="55"/>
      <c r="GN508" s="55"/>
      <c r="GO508" s="55"/>
      <c r="GP508" s="55"/>
      <c r="GQ508" s="55"/>
      <c r="GR508" s="55"/>
      <c r="GS508" s="55"/>
      <c r="GT508" s="55"/>
      <c r="GU508" s="55"/>
      <c r="GV508" s="55"/>
      <c r="GW508" s="55"/>
      <c r="GX508" s="55"/>
      <c r="GY508" s="55"/>
      <c r="GZ508" s="55"/>
      <c r="HA508" s="55"/>
      <c r="HB508" s="55"/>
      <c r="HC508" s="55"/>
      <c r="HD508" s="55"/>
      <c r="HE508" s="55"/>
      <c r="HF508" s="55"/>
      <c r="HG508" s="55"/>
      <c r="HH508" s="55"/>
      <c r="HI508" s="55"/>
      <c r="HJ508" s="55"/>
      <c r="HK508" s="55"/>
      <c r="HL508" s="55"/>
      <c r="HM508" s="55"/>
      <c r="HN508" s="55"/>
      <c r="HO508" s="55"/>
      <c r="HP508" s="55"/>
      <c r="HQ508" s="55"/>
      <c r="HR508" s="55"/>
      <c r="HS508" s="55"/>
      <c r="HT508" s="55"/>
      <c r="HU508" s="55"/>
      <c r="HV508" s="55"/>
      <c r="HW508" s="55"/>
      <c r="HX508" s="55"/>
      <c r="HY508" s="55"/>
      <c r="HZ508" s="55"/>
      <c r="IA508" s="55"/>
      <c r="IB508" s="55"/>
      <c r="IC508" s="55"/>
      <c r="ID508" s="55"/>
      <c r="IE508" s="55"/>
      <c r="IF508" s="55"/>
      <c r="IG508" s="55"/>
      <c r="IH508" s="55"/>
      <c r="II508" s="55"/>
      <c r="IJ508" s="55"/>
      <c r="IK508" s="55"/>
      <c r="IL508" s="55"/>
      <c r="IM508" s="55"/>
      <c r="IN508" s="55"/>
      <c r="IO508" s="55"/>
      <c r="IP508" s="55"/>
      <c r="IQ508" s="55"/>
      <c r="IR508" s="55"/>
      <c r="IS508" s="55"/>
      <c r="IT508" s="55"/>
      <c r="IU508" s="55"/>
      <c r="IV508" s="55"/>
    </row>
    <row r="509" spans="1:256" s="6" customFormat="1" ht="71.25" customHeight="1">
      <c r="A509" s="3" t="s">
        <v>2973</v>
      </c>
      <c r="B509" s="4" t="s">
        <v>493</v>
      </c>
      <c r="C509" s="4" t="s">
        <v>494</v>
      </c>
      <c r="D509" s="40" t="s">
        <v>2818</v>
      </c>
      <c r="E509" s="40" t="s">
        <v>2819</v>
      </c>
      <c r="F509" s="40" t="s">
        <v>2820</v>
      </c>
      <c r="G509" s="40" t="s">
        <v>2821</v>
      </c>
      <c r="H509" s="4" t="s">
        <v>2822</v>
      </c>
      <c r="I509" s="4" t="s">
        <v>2823</v>
      </c>
      <c r="J509" s="40"/>
      <c r="K509" s="40" t="s">
        <v>497</v>
      </c>
      <c r="L509" s="4">
        <v>0</v>
      </c>
      <c r="M509" s="4">
        <v>231010000</v>
      </c>
      <c r="N509" s="33" t="s">
        <v>498</v>
      </c>
      <c r="O509" s="4" t="s">
        <v>1532</v>
      </c>
      <c r="P509" s="33" t="s">
        <v>498</v>
      </c>
      <c r="Q509" s="4" t="s">
        <v>500</v>
      </c>
      <c r="R509" s="4" t="s">
        <v>2044</v>
      </c>
      <c r="S509" s="4" t="s">
        <v>511</v>
      </c>
      <c r="T509" s="4">
        <v>839</v>
      </c>
      <c r="U509" s="4" t="s">
        <v>44</v>
      </c>
      <c r="V509" s="4">
        <v>1</v>
      </c>
      <c r="W509" s="178">
        <v>500000</v>
      </c>
      <c r="X509" s="178">
        <f>W509*V509</f>
        <v>500000</v>
      </c>
      <c r="Y509" s="178">
        <f t="shared" si="29"/>
        <v>560000</v>
      </c>
      <c r="Z509" s="179"/>
      <c r="AA509" s="175" t="s">
        <v>1405</v>
      </c>
      <c r="AB509" s="4"/>
      <c r="AC509" s="111"/>
      <c r="AD509" s="8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55"/>
      <c r="BA509" s="55"/>
      <c r="BB509" s="55"/>
      <c r="BC509" s="55"/>
      <c r="BD509" s="55"/>
      <c r="BE509" s="55"/>
      <c r="BF509" s="55"/>
      <c r="BG509" s="55"/>
      <c r="BH509" s="55"/>
      <c r="BI509" s="55"/>
      <c r="BJ509" s="55"/>
      <c r="BK509" s="55"/>
      <c r="BL509" s="55"/>
      <c r="BM509" s="55"/>
      <c r="BN509" s="55"/>
      <c r="BO509" s="55"/>
      <c r="BP509" s="55"/>
      <c r="BQ509" s="55"/>
      <c r="BR509" s="55"/>
      <c r="BS509" s="55"/>
      <c r="BT509" s="55"/>
      <c r="BU509" s="55"/>
      <c r="BV509" s="55"/>
      <c r="BW509" s="55"/>
      <c r="BX509" s="55"/>
      <c r="BY509" s="55"/>
      <c r="BZ509" s="55"/>
      <c r="CA509" s="55"/>
      <c r="CB509" s="55"/>
      <c r="CC509" s="55"/>
      <c r="CD509" s="55"/>
      <c r="CE509" s="55"/>
      <c r="CF509" s="55"/>
      <c r="CG509" s="55"/>
      <c r="CH509" s="55"/>
      <c r="CI509" s="55"/>
      <c r="CJ509" s="55"/>
      <c r="CK509" s="55"/>
      <c r="CL509" s="55"/>
      <c r="CM509" s="55"/>
      <c r="CN509" s="55"/>
      <c r="CO509" s="55"/>
      <c r="CP509" s="55"/>
      <c r="CQ509" s="55"/>
      <c r="CR509" s="55"/>
      <c r="CS509" s="55"/>
      <c r="CT509" s="55"/>
      <c r="CU509" s="55"/>
      <c r="CV509" s="55"/>
      <c r="CW509" s="55"/>
      <c r="CX509" s="55"/>
      <c r="CY509" s="55"/>
      <c r="CZ509" s="55"/>
      <c r="DA509" s="55"/>
      <c r="DB509" s="55"/>
      <c r="DC509" s="55"/>
      <c r="DD509" s="55"/>
      <c r="DE509" s="55"/>
      <c r="DF509" s="55"/>
      <c r="DG509" s="55"/>
      <c r="DH509" s="55"/>
      <c r="DI509" s="55"/>
      <c r="DJ509" s="55"/>
      <c r="DK509" s="55"/>
      <c r="DL509" s="55"/>
      <c r="DM509" s="55"/>
      <c r="DN509" s="55"/>
      <c r="DO509" s="55"/>
      <c r="DP509" s="55"/>
      <c r="DQ509" s="55"/>
      <c r="DR509" s="55"/>
      <c r="DS509" s="55"/>
      <c r="DT509" s="55"/>
      <c r="DU509" s="55"/>
      <c r="DV509" s="55"/>
      <c r="DW509" s="55"/>
      <c r="DX509" s="55"/>
      <c r="DY509" s="55"/>
      <c r="DZ509" s="55"/>
      <c r="EA509" s="55"/>
      <c r="EB509" s="55"/>
      <c r="EC509" s="55"/>
      <c r="ED509" s="55"/>
      <c r="EE509" s="55"/>
      <c r="EF509" s="55"/>
      <c r="EG509" s="55"/>
      <c r="EH509" s="55"/>
      <c r="EI509" s="55"/>
      <c r="EJ509" s="55"/>
      <c r="EK509" s="55"/>
      <c r="EL509" s="55"/>
      <c r="EM509" s="55"/>
      <c r="EN509" s="55"/>
      <c r="EO509" s="55"/>
      <c r="EP509" s="55"/>
      <c r="EQ509" s="55"/>
      <c r="ER509" s="55"/>
      <c r="ES509" s="55"/>
      <c r="ET509" s="55"/>
      <c r="EU509" s="55"/>
      <c r="EV509" s="55"/>
      <c r="EW509" s="55"/>
      <c r="EX509" s="55"/>
      <c r="EY509" s="55"/>
      <c r="EZ509" s="55"/>
      <c r="FA509" s="55"/>
      <c r="FB509" s="55"/>
      <c r="FC509" s="55"/>
      <c r="FD509" s="55"/>
      <c r="FE509" s="55"/>
      <c r="FF509" s="55"/>
      <c r="FG509" s="55"/>
      <c r="FH509" s="55"/>
      <c r="FI509" s="55"/>
      <c r="FJ509" s="55"/>
      <c r="FK509" s="55"/>
      <c r="FL509" s="55"/>
      <c r="FM509" s="55"/>
      <c r="FN509" s="55"/>
      <c r="FO509" s="55"/>
      <c r="FP509" s="55"/>
      <c r="FQ509" s="55"/>
      <c r="FR509" s="55"/>
      <c r="FS509" s="55"/>
      <c r="FT509" s="55"/>
      <c r="FU509" s="55"/>
      <c r="FV509" s="55"/>
      <c r="FW509" s="55"/>
      <c r="FX509" s="55"/>
      <c r="FY509" s="55"/>
      <c r="FZ509" s="55"/>
      <c r="GA509" s="55"/>
      <c r="GB509" s="55"/>
      <c r="GC509" s="55"/>
      <c r="GD509" s="55"/>
      <c r="GE509" s="55"/>
      <c r="GF509" s="55"/>
      <c r="GG509" s="55"/>
      <c r="GH509" s="55"/>
      <c r="GI509" s="55"/>
      <c r="GJ509" s="55"/>
      <c r="GK509" s="55"/>
      <c r="GL509" s="55"/>
      <c r="GM509" s="55"/>
      <c r="GN509" s="55"/>
      <c r="GO509" s="55"/>
      <c r="GP509" s="55"/>
      <c r="GQ509" s="55"/>
      <c r="GR509" s="55"/>
      <c r="GS509" s="55"/>
      <c r="GT509" s="55"/>
      <c r="GU509" s="55"/>
      <c r="GV509" s="55"/>
      <c r="GW509" s="55"/>
      <c r="GX509" s="55"/>
      <c r="GY509" s="55"/>
      <c r="GZ509" s="55"/>
      <c r="HA509" s="55"/>
      <c r="HB509" s="55"/>
      <c r="HC509" s="55"/>
      <c r="HD509" s="55"/>
      <c r="HE509" s="55"/>
      <c r="HF509" s="55"/>
      <c r="HG509" s="55"/>
      <c r="HH509" s="55"/>
      <c r="HI509" s="55"/>
      <c r="HJ509" s="55"/>
      <c r="HK509" s="55"/>
      <c r="HL509" s="55"/>
      <c r="HM509" s="55"/>
      <c r="HN509" s="55"/>
      <c r="HO509" s="55"/>
      <c r="HP509" s="55"/>
      <c r="HQ509" s="55"/>
      <c r="HR509" s="55"/>
      <c r="HS509" s="55"/>
      <c r="HT509" s="55"/>
      <c r="HU509" s="55"/>
      <c r="HV509" s="55"/>
      <c r="HW509" s="55"/>
      <c r="HX509" s="55"/>
      <c r="HY509" s="55"/>
      <c r="HZ509" s="55"/>
      <c r="IA509" s="55"/>
      <c r="IB509" s="55"/>
      <c r="IC509" s="55"/>
      <c r="ID509" s="55"/>
      <c r="IE509" s="55"/>
      <c r="IF509" s="55"/>
      <c r="IG509" s="55"/>
      <c r="IH509" s="55"/>
      <c r="II509" s="55"/>
      <c r="IJ509" s="55"/>
      <c r="IK509" s="55"/>
      <c r="IL509" s="55"/>
      <c r="IM509" s="55"/>
      <c r="IN509" s="55"/>
      <c r="IO509" s="55"/>
      <c r="IP509" s="55"/>
      <c r="IQ509" s="55"/>
      <c r="IR509" s="55"/>
      <c r="IS509" s="55"/>
      <c r="IT509" s="55"/>
      <c r="IU509" s="55"/>
      <c r="IV509" s="55"/>
    </row>
    <row r="510" spans="1:256" s="6" customFormat="1" ht="82.5" customHeight="1">
      <c r="A510" s="3" t="s">
        <v>2850</v>
      </c>
      <c r="B510" s="4" t="s">
        <v>493</v>
      </c>
      <c r="C510" s="4" t="s">
        <v>494</v>
      </c>
      <c r="D510" s="40" t="s">
        <v>2818</v>
      </c>
      <c r="E510" s="40" t="s">
        <v>2819</v>
      </c>
      <c r="F510" s="40" t="s">
        <v>2820</v>
      </c>
      <c r="G510" s="40" t="s">
        <v>2821</v>
      </c>
      <c r="H510" s="40" t="s">
        <v>2822</v>
      </c>
      <c r="I510" s="4" t="s">
        <v>2824</v>
      </c>
      <c r="J510" s="40"/>
      <c r="K510" s="40" t="s">
        <v>506</v>
      </c>
      <c r="L510" s="4">
        <v>0</v>
      </c>
      <c r="M510" s="4">
        <v>231010000</v>
      </c>
      <c r="N510" s="33" t="s">
        <v>498</v>
      </c>
      <c r="O510" s="4" t="s">
        <v>592</v>
      </c>
      <c r="P510" s="33" t="s">
        <v>498</v>
      </c>
      <c r="Q510" s="4" t="s">
        <v>500</v>
      </c>
      <c r="R510" s="4" t="s">
        <v>2044</v>
      </c>
      <c r="S510" s="4" t="s">
        <v>511</v>
      </c>
      <c r="T510" s="4">
        <v>839</v>
      </c>
      <c r="U510" s="4" t="s">
        <v>44</v>
      </c>
      <c r="V510" s="4">
        <v>1</v>
      </c>
      <c r="W510" s="178">
        <v>600000</v>
      </c>
      <c r="X510" s="178">
        <f t="shared" si="30"/>
        <v>600000</v>
      </c>
      <c r="Y510" s="178">
        <f t="shared" si="29"/>
        <v>672000.0000000001</v>
      </c>
      <c r="Z510" s="179"/>
      <c r="AA510" s="175" t="s">
        <v>1405</v>
      </c>
      <c r="AB510" s="4"/>
      <c r="AC510" s="111"/>
      <c r="AD510" s="8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  <c r="BL510" s="55"/>
      <c r="BM510" s="55"/>
      <c r="BN510" s="55"/>
      <c r="BO510" s="55"/>
      <c r="BP510" s="55"/>
      <c r="BQ510" s="55"/>
      <c r="BR510" s="55"/>
      <c r="BS510" s="55"/>
      <c r="BT510" s="55"/>
      <c r="BU510" s="55"/>
      <c r="BV510" s="55"/>
      <c r="BW510" s="55"/>
      <c r="BX510" s="55"/>
      <c r="BY510" s="55"/>
      <c r="BZ510" s="55"/>
      <c r="CA510" s="55"/>
      <c r="CB510" s="55"/>
      <c r="CC510" s="55"/>
      <c r="CD510" s="55"/>
      <c r="CE510" s="55"/>
      <c r="CF510" s="55"/>
      <c r="CG510" s="55"/>
      <c r="CH510" s="55"/>
      <c r="CI510" s="55"/>
      <c r="CJ510" s="55"/>
      <c r="CK510" s="55"/>
      <c r="CL510" s="55"/>
      <c r="CM510" s="55"/>
      <c r="CN510" s="55"/>
      <c r="CO510" s="55"/>
      <c r="CP510" s="55"/>
      <c r="CQ510" s="55"/>
      <c r="CR510" s="55"/>
      <c r="CS510" s="55"/>
      <c r="CT510" s="55"/>
      <c r="CU510" s="55"/>
      <c r="CV510" s="55"/>
      <c r="CW510" s="55"/>
      <c r="CX510" s="55"/>
      <c r="CY510" s="55"/>
      <c r="CZ510" s="55"/>
      <c r="DA510" s="55"/>
      <c r="DB510" s="55"/>
      <c r="DC510" s="55"/>
      <c r="DD510" s="55"/>
      <c r="DE510" s="55"/>
      <c r="DF510" s="55"/>
      <c r="DG510" s="55"/>
      <c r="DH510" s="55"/>
      <c r="DI510" s="55"/>
      <c r="DJ510" s="55"/>
      <c r="DK510" s="55"/>
      <c r="DL510" s="55"/>
      <c r="DM510" s="55"/>
      <c r="DN510" s="55"/>
      <c r="DO510" s="55"/>
      <c r="DP510" s="55"/>
      <c r="DQ510" s="55"/>
      <c r="DR510" s="55"/>
      <c r="DS510" s="55"/>
      <c r="DT510" s="55"/>
      <c r="DU510" s="55"/>
      <c r="DV510" s="55"/>
      <c r="DW510" s="55"/>
      <c r="DX510" s="55"/>
      <c r="DY510" s="55"/>
      <c r="DZ510" s="55"/>
      <c r="EA510" s="55"/>
      <c r="EB510" s="55"/>
      <c r="EC510" s="55"/>
      <c r="ED510" s="55"/>
      <c r="EE510" s="55"/>
      <c r="EF510" s="55"/>
      <c r="EG510" s="55"/>
      <c r="EH510" s="55"/>
      <c r="EI510" s="55"/>
      <c r="EJ510" s="55"/>
      <c r="EK510" s="55"/>
      <c r="EL510" s="55"/>
      <c r="EM510" s="55"/>
      <c r="EN510" s="55"/>
      <c r="EO510" s="55"/>
      <c r="EP510" s="55"/>
      <c r="EQ510" s="55"/>
      <c r="ER510" s="55"/>
      <c r="ES510" s="55"/>
      <c r="ET510" s="55"/>
      <c r="EU510" s="55"/>
      <c r="EV510" s="55"/>
      <c r="EW510" s="55"/>
      <c r="EX510" s="55"/>
      <c r="EY510" s="55"/>
      <c r="EZ510" s="55"/>
      <c r="FA510" s="55"/>
      <c r="FB510" s="55"/>
      <c r="FC510" s="55"/>
      <c r="FD510" s="55"/>
      <c r="FE510" s="55"/>
      <c r="FF510" s="55"/>
      <c r="FG510" s="55"/>
      <c r="FH510" s="55"/>
      <c r="FI510" s="55"/>
      <c r="FJ510" s="55"/>
      <c r="FK510" s="55"/>
      <c r="FL510" s="55"/>
      <c r="FM510" s="55"/>
      <c r="FN510" s="55"/>
      <c r="FO510" s="55"/>
      <c r="FP510" s="55"/>
      <c r="FQ510" s="55"/>
      <c r="FR510" s="55"/>
      <c r="FS510" s="55"/>
      <c r="FT510" s="55"/>
      <c r="FU510" s="55"/>
      <c r="FV510" s="55"/>
      <c r="FW510" s="55"/>
      <c r="FX510" s="55"/>
      <c r="FY510" s="55"/>
      <c r="FZ510" s="55"/>
      <c r="GA510" s="55"/>
      <c r="GB510" s="55"/>
      <c r="GC510" s="55"/>
      <c r="GD510" s="55"/>
      <c r="GE510" s="55"/>
      <c r="GF510" s="55"/>
      <c r="GG510" s="55"/>
      <c r="GH510" s="55"/>
      <c r="GI510" s="55"/>
      <c r="GJ510" s="55"/>
      <c r="GK510" s="55"/>
      <c r="GL510" s="55"/>
      <c r="GM510" s="55"/>
      <c r="GN510" s="55"/>
      <c r="GO510" s="55"/>
      <c r="GP510" s="55"/>
      <c r="GQ510" s="55"/>
      <c r="GR510" s="55"/>
      <c r="GS510" s="55"/>
      <c r="GT510" s="55"/>
      <c r="GU510" s="55"/>
      <c r="GV510" s="55"/>
      <c r="GW510" s="55"/>
      <c r="GX510" s="55"/>
      <c r="GY510" s="55"/>
      <c r="GZ510" s="55"/>
      <c r="HA510" s="55"/>
      <c r="HB510" s="55"/>
      <c r="HC510" s="55"/>
      <c r="HD510" s="55"/>
      <c r="HE510" s="55"/>
      <c r="HF510" s="55"/>
      <c r="HG510" s="55"/>
      <c r="HH510" s="55"/>
      <c r="HI510" s="55"/>
      <c r="HJ510" s="55"/>
      <c r="HK510" s="55"/>
      <c r="HL510" s="55"/>
      <c r="HM510" s="55"/>
      <c r="HN510" s="55"/>
      <c r="HO510" s="55"/>
      <c r="HP510" s="55"/>
      <c r="HQ510" s="55"/>
      <c r="HR510" s="55"/>
      <c r="HS510" s="55"/>
      <c r="HT510" s="55"/>
      <c r="HU510" s="55"/>
      <c r="HV510" s="55"/>
      <c r="HW510" s="55"/>
      <c r="HX510" s="55"/>
      <c r="HY510" s="55"/>
      <c r="HZ510" s="55"/>
      <c r="IA510" s="55"/>
      <c r="IB510" s="55"/>
      <c r="IC510" s="55"/>
      <c r="ID510" s="55"/>
      <c r="IE510" s="55"/>
      <c r="IF510" s="55"/>
      <c r="IG510" s="55"/>
      <c r="IH510" s="55"/>
      <c r="II510" s="55"/>
      <c r="IJ510" s="55"/>
      <c r="IK510" s="55"/>
      <c r="IL510" s="55"/>
      <c r="IM510" s="55"/>
      <c r="IN510" s="55"/>
      <c r="IO510" s="55"/>
      <c r="IP510" s="55"/>
      <c r="IQ510" s="55"/>
      <c r="IR510" s="55"/>
      <c r="IS510" s="55"/>
      <c r="IT510" s="55"/>
      <c r="IU510" s="55"/>
      <c r="IV510" s="55"/>
    </row>
    <row r="511" spans="1:256" s="6" customFormat="1" ht="38.25" customHeight="1">
      <c r="A511" s="3" t="s">
        <v>2851</v>
      </c>
      <c r="B511" s="4" t="s">
        <v>493</v>
      </c>
      <c r="C511" s="4" t="s">
        <v>494</v>
      </c>
      <c r="D511" s="3" t="s">
        <v>2825</v>
      </c>
      <c r="E511" s="171" t="s">
        <v>2826</v>
      </c>
      <c r="F511" s="40" t="s">
        <v>1968</v>
      </c>
      <c r="G511" s="40" t="s">
        <v>2827</v>
      </c>
      <c r="H511" s="40" t="s">
        <v>2828</v>
      </c>
      <c r="I511" s="4" t="s">
        <v>2862</v>
      </c>
      <c r="J511" s="40"/>
      <c r="K511" s="40" t="s">
        <v>506</v>
      </c>
      <c r="L511" s="4">
        <v>0</v>
      </c>
      <c r="M511" s="4">
        <v>231010000</v>
      </c>
      <c r="N511" s="33" t="s">
        <v>498</v>
      </c>
      <c r="O511" s="4" t="s">
        <v>2829</v>
      </c>
      <c r="P511" s="33" t="s">
        <v>498</v>
      </c>
      <c r="Q511" s="4" t="s">
        <v>500</v>
      </c>
      <c r="R511" s="4" t="s">
        <v>2044</v>
      </c>
      <c r="S511" s="4" t="s">
        <v>511</v>
      </c>
      <c r="T511" s="4">
        <v>796</v>
      </c>
      <c r="U511" s="4" t="s">
        <v>508</v>
      </c>
      <c r="V511" s="4">
        <v>23</v>
      </c>
      <c r="W511" s="24">
        <v>7250</v>
      </c>
      <c r="X511" s="178">
        <f t="shared" si="30"/>
        <v>166750</v>
      </c>
      <c r="Y511" s="14">
        <f t="shared" si="29"/>
        <v>186760.00000000003</v>
      </c>
      <c r="Z511" s="179"/>
      <c r="AA511" s="175" t="s">
        <v>1405</v>
      </c>
      <c r="AB511" s="4"/>
      <c r="AC511" s="111"/>
      <c r="AD511" s="8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  <c r="BL511" s="55"/>
      <c r="BM511" s="55"/>
      <c r="BN511" s="55"/>
      <c r="BO511" s="55"/>
      <c r="BP511" s="55"/>
      <c r="BQ511" s="55"/>
      <c r="BR511" s="55"/>
      <c r="BS511" s="55"/>
      <c r="BT511" s="55"/>
      <c r="BU511" s="55"/>
      <c r="BV511" s="55"/>
      <c r="BW511" s="55"/>
      <c r="BX511" s="55"/>
      <c r="BY511" s="55"/>
      <c r="BZ511" s="55"/>
      <c r="CA511" s="55"/>
      <c r="CB511" s="55"/>
      <c r="CC511" s="55"/>
      <c r="CD511" s="55"/>
      <c r="CE511" s="55"/>
      <c r="CF511" s="55"/>
      <c r="CG511" s="55"/>
      <c r="CH511" s="55"/>
      <c r="CI511" s="55"/>
      <c r="CJ511" s="55"/>
      <c r="CK511" s="55"/>
      <c r="CL511" s="55"/>
      <c r="CM511" s="55"/>
      <c r="CN511" s="55"/>
      <c r="CO511" s="55"/>
      <c r="CP511" s="55"/>
      <c r="CQ511" s="55"/>
      <c r="CR511" s="55"/>
      <c r="CS511" s="55"/>
      <c r="CT511" s="55"/>
      <c r="CU511" s="55"/>
      <c r="CV511" s="55"/>
      <c r="CW511" s="55"/>
      <c r="CX511" s="55"/>
      <c r="CY511" s="55"/>
      <c r="CZ511" s="55"/>
      <c r="DA511" s="55"/>
      <c r="DB511" s="55"/>
      <c r="DC511" s="55"/>
      <c r="DD511" s="55"/>
      <c r="DE511" s="55"/>
      <c r="DF511" s="55"/>
      <c r="DG511" s="55"/>
      <c r="DH511" s="55"/>
      <c r="DI511" s="55"/>
      <c r="DJ511" s="55"/>
      <c r="DK511" s="55"/>
      <c r="DL511" s="55"/>
      <c r="DM511" s="55"/>
      <c r="DN511" s="55"/>
      <c r="DO511" s="55"/>
      <c r="DP511" s="55"/>
      <c r="DQ511" s="55"/>
      <c r="DR511" s="55"/>
      <c r="DS511" s="55"/>
      <c r="DT511" s="55"/>
      <c r="DU511" s="55"/>
      <c r="DV511" s="55"/>
      <c r="DW511" s="55"/>
      <c r="DX511" s="55"/>
      <c r="DY511" s="55"/>
      <c r="DZ511" s="55"/>
      <c r="EA511" s="55"/>
      <c r="EB511" s="55"/>
      <c r="EC511" s="55"/>
      <c r="ED511" s="55"/>
      <c r="EE511" s="55"/>
      <c r="EF511" s="55"/>
      <c r="EG511" s="55"/>
      <c r="EH511" s="55"/>
      <c r="EI511" s="55"/>
      <c r="EJ511" s="55"/>
      <c r="EK511" s="55"/>
      <c r="EL511" s="55"/>
      <c r="EM511" s="55"/>
      <c r="EN511" s="55"/>
      <c r="EO511" s="55"/>
      <c r="EP511" s="55"/>
      <c r="EQ511" s="55"/>
      <c r="ER511" s="55"/>
      <c r="ES511" s="55"/>
      <c r="ET511" s="55"/>
      <c r="EU511" s="55"/>
      <c r="EV511" s="55"/>
      <c r="EW511" s="55"/>
      <c r="EX511" s="55"/>
      <c r="EY511" s="55"/>
      <c r="EZ511" s="55"/>
      <c r="FA511" s="55"/>
      <c r="FB511" s="55"/>
      <c r="FC511" s="55"/>
      <c r="FD511" s="55"/>
      <c r="FE511" s="55"/>
      <c r="FF511" s="55"/>
      <c r="FG511" s="55"/>
      <c r="FH511" s="55"/>
      <c r="FI511" s="55"/>
      <c r="FJ511" s="55"/>
      <c r="FK511" s="55"/>
      <c r="FL511" s="55"/>
      <c r="FM511" s="55"/>
      <c r="FN511" s="55"/>
      <c r="FO511" s="55"/>
      <c r="FP511" s="55"/>
      <c r="FQ511" s="55"/>
      <c r="FR511" s="55"/>
      <c r="FS511" s="55"/>
      <c r="FT511" s="55"/>
      <c r="FU511" s="55"/>
      <c r="FV511" s="55"/>
      <c r="FW511" s="55"/>
      <c r="FX511" s="55"/>
      <c r="FY511" s="55"/>
      <c r="FZ511" s="55"/>
      <c r="GA511" s="55"/>
      <c r="GB511" s="55"/>
      <c r="GC511" s="55"/>
      <c r="GD511" s="55"/>
      <c r="GE511" s="55"/>
      <c r="GF511" s="55"/>
      <c r="GG511" s="55"/>
      <c r="GH511" s="55"/>
      <c r="GI511" s="55"/>
      <c r="GJ511" s="55"/>
      <c r="GK511" s="55"/>
      <c r="GL511" s="55"/>
      <c r="GM511" s="55"/>
      <c r="GN511" s="55"/>
      <c r="GO511" s="55"/>
      <c r="GP511" s="55"/>
      <c r="GQ511" s="55"/>
      <c r="GR511" s="55"/>
      <c r="GS511" s="55"/>
      <c r="GT511" s="55"/>
      <c r="GU511" s="55"/>
      <c r="GV511" s="55"/>
      <c r="GW511" s="55"/>
      <c r="GX511" s="55"/>
      <c r="GY511" s="55"/>
      <c r="GZ511" s="55"/>
      <c r="HA511" s="55"/>
      <c r="HB511" s="55"/>
      <c r="HC511" s="55"/>
      <c r="HD511" s="55"/>
      <c r="HE511" s="55"/>
      <c r="HF511" s="55"/>
      <c r="HG511" s="55"/>
      <c r="HH511" s="55"/>
      <c r="HI511" s="55"/>
      <c r="HJ511" s="55"/>
      <c r="HK511" s="55"/>
      <c r="HL511" s="55"/>
      <c r="HM511" s="55"/>
      <c r="HN511" s="55"/>
      <c r="HO511" s="55"/>
      <c r="HP511" s="55"/>
      <c r="HQ511" s="55"/>
      <c r="HR511" s="55"/>
      <c r="HS511" s="55"/>
      <c r="HT511" s="55"/>
      <c r="HU511" s="55"/>
      <c r="HV511" s="55"/>
      <c r="HW511" s="55"/>
      <c r="HX511" s="55"/>
      <c r="HY511" s="55"/>
      <c r="HZ511" s="55"/>
      <c r="IA511" s="55"/>
      <c r="IB511" s="55"/>
      <c r="IC511" s="55"/>
      <c r="ID511" s="55"/>
      <c r="IE511" s="55"/>
      <c r="IF511" s="55"/>
      <c r="IG511" s="55"/>
      <c r="IH511" s="55"/>
      <c r="II511" s="55"/>
      <c r="IJ511" s="55"/>
      <c r="IK511" s="55"/>
      <c r="IL511" s="55"/>
      <c r="IM511" s="55"/>
      <c r="IN511" s="55"/>
      <c r="IO511" s="55"/>
      <c r="IP511" s="55"/>
      <c r="IQ511" s="55"/>
      <c r="IR511" s="55"/>
      <c r="IS511" s="55"/>
      <c r="IT511" s="55"/>
      <c r="IU511" s="55"/>
      <c r="IV511" s="55"/>
    </row>
    <row r="512" spans="1:256" s="6" customFormat="1" ht="66.75" customHeight="1">
      <c r="A512" s="3" t="s">
        <v>2852</v>
      </c>
      <c r="B512" s="4" t="s">
        <v>493</v>
      </c>
      <c r="C512" s="4" t="s">
        <v>494</v>
      </c>
      <c r="D512" s="4" t="s">
        <v>2830</v>
      </c>
      <c r="E512" s="4" t="s">
        <v>2831</v>
      </c>
      <c r="F512" s="4" t="s">
        <v>2831</v>
      </c>
      <c r="G512" s="10" t="s">
        <v>2832</v>
      </c>
      <c r="H512" s="10" t="s">
        <v>2833</v>
      </c>
      <c r="I512" s="3"/>
      <c r="J512" s="3"/>
      <c r="K512" s="3" t="s">
        <v>506</v>
      </c>
      <c r="L512" s="4">
        <v>0</v>
      </c>
      <c r="M512" s="4">
        <v>231010000</v>
      </c>
      <c r="N512" s="33" t="s">
        <v>498</v>
      </c>
      <c r="O512" s="4" t="s">
        <v>561</v>
      </c>
      <c r="P512" s="33" t="s">
        <v>498</v>
      </c>
      <c r="Q512" s="4" t="s">
        <v>500</v>
      </c>
      <c r="R512" s="16" t="s">
        <v>515</v>
      </c>
      <c r="S512" s="4" t="s">
        <v>511</v>
      </c>
      <c r="T512" s="172">
        <v>796</v>
      </c>
      <c r="U512" s="171" t="s">
        <v>508</v>
      </c>
      <c r="V512" s="3">
        <v>1</v>
      </c>
      <c r="W512" s="173">
        <v>200000</v>
      </c>
      <c r="X512" s="173">
        <f t="shared" si="30"/>
        <v>200000</v>
      </c>
      <c r="Y512" s="14">
        <f t="shared" si="29"/>
        <v>224000.00000000003</v>
      </c>
      <c r="Z512" s="174"/>
      <c r="AA512" s="175" t="s">
        <v>1405</v>
      </c>
      <c r="AB512" s="4"/>
      <c r="AC512" s="111"/>
      <c r="AD512" s="8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  <c r="BL512" s="55"/>
      <c r="BM512" s="55"/>
      <c r="BN512" s="55"/>
      <c r="BO512" s="55"/>
      <c r="BP512" s="55"/>
      <c r="BQ512" s="55"/>
      <c r="BR512" s="55"/>
      <c r="BS512" s="55"/>
      <c r="BT512" s="55"/>
      <c r="BU512" s="55"/>
      <c r="BV512" s="55"/>
      <c r="BW512" s="55"/>
      <c r="BX512" s="55"/>
      <c r="BY512" s="55"/>
      <c r="BZ512" s="55"/>
      <c r="CA512" s="55"/>
      <c r="CB512" s="55"/>
      <c r="CC512" s="55"/>
      <c r="CD512" s="55"/>
      <c r="CE512" s="55"/>
      <c r="CF512" s="55"/>
      <c r="CG512" s="55"/>
      <c r="CH512" s="55"/>
      <c r="CI512" s="55"/>
      <c r="CJ512" s="55"/>
      <c r="CK512" s="55"/>
      <c r="CL512" s="55"/>
      <c r="CM512" s="55"/>
      <c r="CN512" s="55"/>
      <c r="CO512" s="55"/>
      <c r="CP512" s="55"/>
      <c r="CQ512" s="55"/>
      <c r="CR512" s="55"/>
      <c r="CS512" s="55"/>
      <c r="CT512" s="55"/>
      <c r="CU512" s="55"/>
      <c r="CV512" s="55"/>
      <c r="CW512" s="55"/>
      <c r="CX512" s="55"/>
      <c r="CY512" s="55"/>
      <c r="CZ512" s="55"/>
      <c r="DA512" s="55"/>
      <c r="DB512" s="55"/>
      <c r="DC512" s="55"/>
      <c r="DD512" s="55"/>
      <c r="DE512" s="55"/>
      <c r="DF512" s="55"/>
      <c r="DG512" s="55"/>
      <c r="DH512" s="55"/>
      <c r="DI512" s="55"/>
      <c r="DJ512" s="55"/>
      <c r="DK512" s="55"/>
      <c r="DL512" s="55"/>
      <c r="DM512" s="55"/>
      <c r="DN512" s="55"/>
      <c r="DO512" s="55"/>
      <c r="DP512" s="55"/>
      <c r="DQ512" s="55"/>
      <c r="DR512" s="55"/>
      <c r="DS512" s="55"/>
      <c r="DT512" s="55"/>
      <c r="DU512" s="55"/>
      <c r="DV512" s="55"/>
      <c r="DW512" s="55"/>
      <c r="DX512" s="55"/>
      <c r="DY512" s="55"/>
      <c r="DZ512" s="55"/>
      <c r="EA512" s="55"/>
      <c r="EB512" s="55"/>
      <c r="EC512" s="55"/>
      <c r="ED512" s="55"/>
      <c r="EE512" s="55"/>
      <c r="EF512" s="55"/>
      <c r="EG512" s="55"/>
      <c r="EH512" s="55"/>
      <c r="EI512" s="55"/>
      <c r="EJ512" s="55"/>
      <c r="EK512" s="55"/>
      <c r="EL512" s="55"/>
      <c r="EM512" s="55"/>
      <c r="EN512" s="55"/>
      <c r="EO512" s="55"/>
      <c r="EP512" s="55"/>
      <c r="EQ512" s="55"/>
      <c r="ER512" s="55"/>
      <c r="ES512" s="55"/>
      <c r="ET512" s="55"/>
      <c r="EU512" s="55"/>
      <c r="EV512" s="55"/>
      <c r="EW512" s="55"/>
      <c r="EX512" s="55"/>
      <c r="EY512" s="55"/>
      <c r="EZ512" s="55"/>
      <c r="FA512" s="55"/>
      <c r="FB512" s="55"/>
      <c r="FC512" s="55"/>
      <c r="FD512" s="55"/>
      <c r="FE512" s="55"/>
      <c r="FF512" s="55"/>
      <c r="FG512" s="55"/>
      <c r="FH512" s="55"/>
      <c r="FI512" s="55"/>
      <c r="FJ512" s="55"/>
      <c r="FK512" s="55"/>
      <c r="FL512" s="55"/>
      <c r="FM512" s="55"/>
      <c r="FN512" s="55"/>
      <c r="FO512" s="55"/>
      <c r="FP512" s="55"/>
      <c r="FQ512" s="55"/>
      <c r="FR512" s="55"/>
      <c r="FS512" s="55"/>
      <c r="FT512" s="55"/>
      <c r="FU512" s="55"/>
      <c r="FV512" s="55"/>
      <c r="FW512" s="55"/>
      <c r="FX512" s="55"/>
      <c r="FY512" s="55"/>
      <c r="FZ512" s="55"/>
      <c r="GA512" s="55"/>
      <c r="GB512" s="55"/>
      <c r="GC512" s="55"/>
      <c r="GD512" s="55"/>
      <c r="GE512" s="55"/>
      <c r="GF512" s="55"/>
      <c r="GG512" s="55"/>
      <c r="GH512" s="55"/>
      <c r="GI512" s="55"/>
      <c r="GJ512" s="55"/>
      <c r="GK512" s="55"/>
      <c r="GL512" s="55"/>
      <c r="GM512" s="55"/>
      <c r="GN512" s="55"/>
      <c r="GO512" s="55"/>
      <c r="GP512" s="55"/>
      <c r="GQ512" s="55"/>
      <c r="GR512" s="55"/>
      <c r="GS512" s="55"/>
      <c r="GT512" s="55"/>
      <c r="GU512" s="55"/>
      <c r="GV512" s="55"/>
      <c r="GW512" s="55"/>
      <c r="GX512" s="55"/>
      <c r="GY512" s="55"/>
      <c r="GZ512" s="55"/>
      <c r="HA512" s="55"/>
      <c r="HB512" s="55"/>
      <c r="HC512" s="55"/>
      <c r="HD512" s="55"/>
      <c r="HE512" s="55"/>
      <c r="HF512" s="55"/>
      <c r="HG512" s="55"/>
      <c r="HH512" s="55"/>
      <c r="HI512" s="55"/>
      <c r="HJ512" s="55"/>
      <c r="HK512" s="55"/>
      <c r="HL512" s="55"/>
      <c r="HM512" s="55"/>
      <c r="HN512" s="55"/>
      <c r="HO512" s="55"/>
      <c r="HP512" s="55"/>
      <c r="HQ512" s="55"/>
      <c r="HR512" s="55"/>
      <c r="HS512" s="55"/>
      <c r="HT512" s="55"/>
      <c r="HU512" s="55"/>
      <c r="HV512" s="55"/>
      <c r="HW512" s="55"/>
      <c r="HX512" s="55"/>
      <c r="HY512" s="55"/>
      <c r="HZ512" s="55"/>
      <c r="IA512" s="55"/>
      <c r="IB512" s="55"/>
      <c r="IC512" s="55"/>
      <c r="ID512" s="55"/>
      <c r="IE512" s="55"/>
      <c r="IF512" s="55"/>
      <c r="IG512" s="55"/>
      <c r="IH512" s="55"/>
      <c r="II512" s="55"/>
      <c r="IJ512" s="55"/>
      <c r="IK512" s="55"/>
      <c r="IL512" s="55"/>
      <c r="IM512" s="55"/>
      <c r="IN512" s="55"/>
      <c r="IO512" s="55"/>
      <c r="IP512" s="55"/>
      <c r="IQ512" s="55"/>
      <c r="IR512" s="55"/>
      <c r="IS512" s="55"/>
      <c r="IT512" s="55"/>
      <c r="IU512" s="55"/>
      <c r="IV512" s="55"/>
    </row>
    <row r="513" spans="1:29" ht="165.75">
      <c r="A513" s="3" t="s">
        <v>2853</v>
      </c>
      <c r="B513" s="4" t="s">
        <v>1263</v>
      </c>
      <c r="C513" s="4" t="s">
        <v>1264</v>
      </c>
      <c r="D513" s="4" t="s">
        <v>2888</v>
      </c>
      <c r="E513" s="4" t="s">
        <v>2826</v>
      </c>
      <c r="F513" s="4" t="s">
        <v>1968</v>
      </c>
      <c r="G513" s="4" t="s">
        <v>2889</v>
      </c>
      <c r="H513" s="4" t="s">
        <v>2890</v>
      </c>
      <c r="I513" s="4" t="s">
        <v>2965</v>
      </c>
      <c r="J513" s="4"/>
      <c r="K513" s="4" t="s">
        <v>497</v>
      </c>
      <c r="L513" s="4">
        <v>100</v>
      </c>
      <c r="M513" s="3">
        <v>231010000</v>
      </c>
      <c r="N513" s="4" t="s">
        <v>498</v>
      </c>
      <c r="O513" s="3" t="s">
        <v>1532</v>
      </c>
      <c r="P513" s="4" t="s">
        <v>498</v>
      </c>
      <c r="Q513" s="4" t="s">
        <v>500</v>
      </c>
      <c r="R513" s="3" t="s">
        <v>2969</v>
      </c>
      <c r="S513" s="40" t="s">
        <v>511</v>
      </c>
      <c r="T513" s="4">
        <v>796</v>
      </c>
      <c r="U513" s="4" t="s">
        <v>856</v>
      </c>
      <c r="V513" s="24">
        <v>1</v>
      </c>
      <c r="W513" s="24">
        <v>1763929</v>
      </c>
      <c r="X513" s="24">
        <f>W513*V513</f>
        <v>1763929</v>
      </c>
      <c r="Y513" s="24">
        <f aca="true" t="shared" si="31" ref="Y513:Y520">X513*1.12</f>
        <v>1975600.4800000002</v>
      </c>
      <c r="Z513" s="4"/>
      <c r="AA513" s="40" t="s">
        <v>1405</v>
      </c>
      <c r="AB513" s="4"/>
      <c r="AC513" s="137"/>
    </row>
    <row r="514" spans="1:29" ht="96" customHeight="1">
      <c r="A514" s="3" t="s">
        <v>2932</v>
      </c>
      <c r="B514" s="4" t="s">
        <v>493</v>
      </c>
      <c r="C514" s="4" t="s">
        <v>494</v>
      </c>
      <c r="D514" s="84" t="s">
        <v>594</v>
      </c>
      <c r="E514" s="10" t="s">
        <v>596</v>
      </c>
      <c r="F514" s="10" t="s">
        <v>595</v>
      </c>
      <c r="G514" s="10" t="s">
        <v>597</v>
      </c>
      <c r="H514" s="10" t="s">
        <v>598</v>
      </c>
      <c r="I514" s="3" t="s">
        <v>599</v>
      </c>
      <c r="J514" s="3"/>
      <c r="K514" s="4" t="s">
        <v>497</v>
      </c>
      <c r="L514" s="3">
        <v>100</v>
      </c>
      <c r="M514" s="12" t="s">
        <v>2578</v>
      </c>
      <c r="N514" s="4" t="s">
        <v>498</v>
      </c>
      <c r="O514" s="3" t="s">
        <v>1419</v>
      </c>
      <c r="P514" s="4" t="s">
        <v>498</v>
      </c>
      <c r="Q514" s="4" t="s">
        <v>500</v>
      </c>
      <c r="R514" s="13" t="s">
        <v>2954</v>
      </c>
      <c r="S514" s="40" t="s">
        <v>511</v>
      </c>
      <c r="T514" s="86" t="s">
        <v>602</v>
      </c>
      <c r="U514" s="86" t="s">
        <v>603</v>
      </c>
      <c r="V514" s="87">
        <v>500</v>
      </c>
      <c r="W514" s="180">
        <v>102678.57</v>
      </c>
      <c r="X514" s="52">
        <f>W514*V514</f>
        <v>51339285</v>
      </c>
      <c r="Y514" s="52">
        <f t="shared" si="31"/>
        <v>57499999.2</v>
      </c>
      <c r="Z514" s="4"/>
      <c r="AA514" s="40" t="s">
        <v>1405</v>
      </c>
      <c r="AB514" s="30"/>
      <c r="AC514" s="136"/>
    </row>
    <row r="515" spans="1:29" ht="96" customHeight="1">
      <c r="A515" s="3" t="s">
        <v>2933</v>
      </c>
      <c r="B515" s="4" t="s">
        <v>493</v>
      </c>
      <c r="C515" s="4" t="s">
        <v>494</v>
      </c>
      <c r="D515" s="84" t="s">
        <v>594</v>
      </c>
      <c r="E515" s="10" t="s">
        <v>596</v>
      </c>
      <c r="F515" s="10" t="s">
        <v>595</v>
      </c>
      <c r="G515" s="10" t="s">
        <v>597</v>
      </c>
      <c r="H515" s="10" t="s">
        <v>598</v>
      </c>
      <c r="I515" s="3" t="s">
        <v>599</v>
      </c>
      <c r="J515" s="3"/>
      <c r="K515" s="4" t="s">
        <v>2869</v>
      </c>
      <c r="L515" s="3">
        <v>100</v>
      </c>
      <c r="M515" s="12" t="s">
        <v>2578</v>
      </c>
      <c r="N515" s="4" t="s">
        <v>498</v>
      </c>
      <c r="O515" s="3" t="s">
        <v>1731</v>
      </c>
      <c r="P515" s="4" t="s">
        <v>498</v>
      </c>
      <c r="Q515" s="4" t="s">
        <v>500</v>
      </c>
      <c r="R515" s="13" t="s">
        <v>1880</v>
      </c>
      <c r="S515" s="4" t="s">
        <v>2658</v>
      </c>
      <c r="T515" s="86" t="s">
        <v>602</v>
      </c>
      <c r="U515" s="86" t="s">
        <v>603</v>
      </c>
      <c r="V515" s="87">
        <v>5500</v>
      </c>
      <c r="W515" s="180">
        <v>102678.57</v>
      </c>
      <c r="X515" s="52">
        <f>V515*W515</f>
        <v>564732135</v>
      </c>
      <c r="Y515" s="52">
        <f t="shared" si="31"/>
        <v>632499991.2</v>
      </c>
      <c r="Z515" s="4" t="s">
        <v>504</v>
      </c>
      <c r="AA515" s="40" t="s">
        <v>1405</v>
      </c>
      <c r="AB515" s="30"/>
      <c r="AC515" s="136"/>
    </row>
    <row r="516" spans="1:29" s="6" customFormat="1" ht="102">
      <c r="A516" s="3" t="s">
        <v>3036</v>
      </c>
      <c r="B516" s="3" t="s">
        <v>493</v>
      </c>
      <c r="C516" s="3" t="s">
        <v>494</v>
      </c>
      <c r="D516" s="70" t="s">
        <v>3030</v>
      </c>
      <c r="E516" s="18" t="s">
        <v>3032</v>
      </c>
      <c r="F516" s="3" t="s">
        <v>3033</v>
      </c>
      <c r="G516" s="18" t="s">
        <v>3034</v>
      </c>
      <c r="H516" s="3" t="s">
        <v>3035</v>
      </c>
      <c r="I516" s="3" t="s">
        <v>3031</v>
      </c>
      <c r="J516" s="3"/>
      <c r="K516" s="4" t="s">
        <v>497</v>
      </c>
      <c r="L516" s="4">
        <v>0</v>
      </c>
      <c r="M516" s="12" t="s">
        <v>2578</v>
      </c>
      <c r="N516" s="4" t="s">
        <v>498</v>
      </c>
      <c r="O516" s="4" t="s">
        <v>1532</v>
      </c>
      <c r="P516" s="4" t="s">
        <v>498</v>
      </c>
      <c r="Q516" s="4" t="s">
        <v>500</v>
      </c>
      <c r="R516" s="4" t="s">
        <v>518</v>
      </c>
      <c r="S516" s="4" t="s">
        <v>511</v>
      </c>
      <c r="T516" s="4">
        <v>796</v>
      </c>
      <c r="U516" s="4" t="s">
        <v>508</v>
      </c>
      <c r="V516" s="4">
        <v>1</v>
      </c>
      <c r="W516" s="24">
        <v>80000</v>
      </c>
      <c r="X516" s="24">
        <v>80000</v>
      </c>
      <c r="Y516" s="24">
        <f t="shared" si="31"/>
        <v>89600.00000000001</v>
      </c>
      <c r="Z516" s="4"/>
      <c r="AA516" s="4" t="s">
        <v>1405</v>
      </c>
      <c r="AB516" s="4"/>
      <c r="AC516" s="111"/>
    </row>
    <row r="517" spans="1:29" s="6" customFormat="1" ht="140.25">
      <c r="A517" s="3" t="s">
        <v>3040</v>
      </c>
      <c r="B517" s="3" t="s">
        <v>493</v>
      </c>
      <c r="C517" s="3" t="s">
        <v>494</v>
      </c>
      <c r="D517" s="70" t="s">
        <v>3039</v>
      </c>
      <c r="E517" s="18" t="s">
        <v>3041</v>
      </c>
      <c r="F517" s="3" t="s">
        <v>3042</v>
      </c>
      <c r="G517" s="18" t="s">
        <v>3043</v>
      </c>
      <c r="H517" s="3"/>
      <c r="I517" s="3" t="s">
        <v>3044</v>
      </c>
      <c r="J517" s="3"/>
      <c r="K517" s="4" t="s">
        <v>506</v>
      </c>
      <c r="L517" s="4">
        <v>0</v>
      </c>
      <c r="M517" s="12" t="s">
        <v>2578</v>
      </c>
      <c r="N517" s="4" t="s">
        <v>498</v>
      </c>
      <c r="O517" s="4" t="s">
        <v>1563</v>
      </c>
      <c r="P517" s="4" t="s">
        <v>498</v>
      </c>
      <c r="Q517" s="4" t="s">
        <v>500</v>
      </c>
      <c r="R517" s="4" t="s">
        <v>518</v>
      </c>
      <c r="S517" s="4" t="s">
        <v>511</v>
      </c>
      <c r="T517" s="4">
        <v>796</v>
      </c>
      <c r="U517" s="4" t="s">
        <v>508</v>
      </c>
      <c r="V517" s="4">
        <v>1</v>
      </c>
      <c r="W517" s="24">
        <v>250000</v>
      </c>
      <c r="X517" s="24">
        <f>V517*W517</f>
        <v>250000</v>
      </c>
      <c r="Y517" s="24">
        <f t="shared" si="31"/>
        <v>280000</v>
      </c>
      <c r="Z517" s="4"/>
      <c r="AA517" s="4" t="s">
        <v>1405</v>
      </c>
      <c r="AB517" s="4"/>
      <c r="AC517" s="111"/>
    </row>
    <row r="518" spans="1:29" s="6" customFormat="1" ht="140.25">
      <c r="A518" s="3" t="s">
        <v>3045</v>
      </c>
      <c r="B518" s="3" t="s">
        <v>493</v>
      </c>
      <c r="C518" s="3" t="s">
        <v>494</v>
      </c>
      <c r="D518" s="70" t="s">
        <v>3048</v>
      </c>
      <c r="E518" s="18" t="s">
        <v>3046</v>
      </c>
      <c r="F518" s="3"/>
      <c r="G518" s="18" t="s">
        <v>3047</v>
      </c>
      <c r="H518" s="3"/>
      <c r="I518" s="3" t="s">
        <v>3049</v>
      </c>
      <c r="J518" s="3"/>
      <c r="K518" s="4" t="s">
        <v>506</v>
      </c>
      <c r="L518" s="4">
        <v>0</v>
      </c>
      <c r="M518" s="12" t="s">
        <v>2578</v>
      </c>
      <c r="N518" s="4" t="s">
        <v>498</v>
      </c>
      <c r="O518" s="4" t="s">
        <v>1563</v>
      </c>
      <c r="P518" s="4" t="s">
        <v>498</v>
      </c>
      <c r="Q518" s="4" t="s">
        <v>500</v>
      </c>
      <c r="R518" s="4" t="s">
        <v>518</v>
      </c>
      <c r="S518" s="4" t="s">
        <v>511</v>
      </c>
      <c r="T518" s="4">
        <v>796</v>
      </c>
      <c r="U518" s="4" t="s">
        <v>508</v>
      </c>
      <c r="V518" s="4">
        <v>1</v>
      </c>
      <c r="W518" s="24">
        <v>94000</v>
      </c>
      <c r="X518" s="24">
        <f>V518*W518</f>
        <v>94000</v>
      </c>
      <c r="Y518" s="24">
        <f t="shared" si="31"/>
        <v>105280.00000000001</v>
      </c>
      <c r="Z518" s="4"/>
      <c r="AA518" s="4" t="s">
        <v>1405</v>
      </c>
      <c r="AB518" s="4"/>
      <c r="AC518" s="111"/>
    </row>
    <row r="519" spans="1:29" s="6" customFormat="1" ht="102">
      <c r="A519" s="3" t="s">
        <v>3050</v>
      </c>
      <c r="B519" s="3" t="s">
        <v>493</v>
      </c>
      <c r="C519" s="3" t="s">
        <v>494</v>
      </c>
      <c r="D519" s="70" t="s">
        <v>3055</v>
      </c>
      <c r="E519" s="18" t="s">
        <v>3051</v>
      </c>
      <c r="F519" s="3" t="s">
        <v>3052</v>
      </c>
      <c r="G519" s="18" t="s">
        <v>303</v>
      </c>
      <c r="H519" s="3" t="s">
        <v>1751</v>
      </c>
      <c r="I519" s="3" t="s">
        <v>3053</v>
      </c>
      <c r="J519" s="3"/>
      <c r="K519" s="4" t="s">
        <v>497</v>
      </c>
      <c r="L519" s="4">
        <v>0</v>
      </c>
      <c r="M519" s="12" t="s">
        <v>2578</v>
      </c>
      <c r="N519" s="4" t="s">
        <v>498</v>
      </c>
      <c r="O519" s="4" t="s">
        <v>1532</v>
      </c>
      <c r="P519" s="4" t="s">
        <v>498</v>
      </c>
      <c r="Q519" s="4" t="s">
        <v>500</v>
      </c>
      <c r="R519" s="4" t="s">
        <v>518</v>
      </c>
      <c r="S519" s="4" t="s">
        <v>511</v>
      </c>
      <c r="T519" s="4">
        <v>839</v>
      </c>
      <c r="U519" s="4" t="s">
        <v>44</v>
      </c>
      <c r="V519" s="4">
        <v>1</v>
      </c>
      <c r="W519" s="24">
        <v>380000</v>
      </c>
      <c r="X519" s="24">
        <f>W519*V519</f>
        <v>380000</v>
      </c>
      <c r="Y519" s="24">
        <f t="shared" si="31"/>
        <v>425600.00000000006</v>
      </c>
      <c r="Z519" s="4"/>
      <c r="AA519" s="4" t="s">
        <v>1405</v>
      </c>
      <c r="AB519" s="4"/>
      <c r="AC519" s="111"/>
    </row>
    <row r="520" spans="1:29" s="6" customFormat="1" ht="102">
      <c r="A520" s="3" t="s">
        <v>3069</v>
      </c>
      <c r="B520" s="3" t="s">
        <v>493</v>
      </c>
      <c r="C520" s="3" t="s">
        <v>494</v>
      </c>
      <c r="D520" s="70" t="s">
        <v>3070</v>
      </c>
      <c r="E520" s="18" t="s">
        <v>3071</v>
      </c>
      <c r="F520" s="3" t="s">
        <v>3072</v>
      </c>
      <c r="G520" s="18" t="s">
        <v>3073</v>
      </c>
      <c r="H520" s="3" t="s">
        <v>3074</v>
      </c>
      <c r="I520" s="3"/>
      <c r="J520" s="3"/>
      <c r="K520" s="4" t="s">
        <v>497</v>
      </c>
      <c r="L520" s="4">
        <v>0</v>
      </c>
      <c r="M520" s="12" t="s">
        <v>2578</v>
      </c>
      <c r="N520" s="4" t="s">
        <v>498</v>
      </c>
      <c r="O520" s="4" t="s">
        <v>1532</v>
      </c>
      <c r="P520" s="4" t="s">
        <v>498</v>
      </c>
      <c r="Q520" s="4" t="s">
        <v>500</v>
      </c>
      <c r="R520" s="4" t="s">
        <v>2591</v>
      </c>
      <c r="S520" s="4" t="s">
        <v>501</v>
      </c>
      <c r="T520" s="4">
        <v>796</v>
      </c>
      <c r="U520" s="4" t="s">
        <v>856</v>
      </c>
      <c r="V520" s="4">
        <v>10</v>
      </c>
      <c r="W520" s="24">
        <v>7000</v>
      </c>
      <c r="X520" s="24">
        <f>W520*V520</f>
        <v>70000</v>
      </c>
      <c r="Y520" s="24">
        <f t="shared" si="31"/>
        <v>78400.00000000001</v>
      </c>
      <c r="Z520" s="4"/>
      <c r="AA520" s="4" t="s">
        <v>1405</v>
      </c>
      <c r="AB520" s="4"/>
      <c r="AC520" s="111"/>
    </row>
    <row r="521" spans="1:29" s="89" customFormat="1" ht="22.5" customHeight="1">
      <c r="A521" s="186" t="s">
        <v>1897</v>
      </c>
      <c r="B521" s="187"/>
      <c r="C521" s="187"/>
      <c r="D521" s="187"/>
      <c r="E521" s="187"/>
      <c r="F521" s="188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167">
        <f>SUM(X19:X520)</f>
        <v>912822564.2157143</v>
      </c>
      <c r="Y521" s="167">
        <f>SUM(Y19:Y520)</f>
        <v>1022361272.8016</v>
      </c>
      <c r="Z521" s="30"/>
      <c r="AA521" s="4"/>
      <c r="AB521" s="30"/>
      <c r="AC521" s="111"/>
    </row>
    <row r="522" spans="1:28" ht="119.25" customHeight="1">
      <c r="A522" s="3" t="s">
        <v>2065</v>
      </c>
      <c r="B522" s="4" t="s">
        <v>1263</v>
      </c>
      <c r="C522" s="4" t="s">
        <v>494</v>
      </c>
      <c r="D522" s="118" t="s">
        <v>1890</v>
      </c>
      <c r="E522" s="118" t="s">
        <v>1889</v>
      </c>
      <c r="F522" s="118" t="s">
        <v>1891</v>
      </c>
      <c r="G522" s="118" t="s">
        <v>1889</v>
      </c>
      <c r="H522" s="118" t="s">
        <v>1891</v>
      </c>
      <c r="I522" s="4" t="s">
        <v>1879</v>
      </c>
      <c r="J522" s="4"/>
      <c r="K522" s="4" t="s">
        <v>497</v>
      </c>
      <c r="L522" s="4">
        <v>100</v>
      </c>
      <c r="M522" s="4">
        <v>231010000</v>
      </c>
      <c r="N522" s="4" t="s">
        <v>498</v>
      </c>
      <c r="O522" s="4" t="s">
        <v>1562</v>
      </c>
      <c r="P522" s="4" t="s">
        <v>69</v>
      </c>
      <c r="Q522" s="4"/>
      <c r="R522" s="4" t="s">
        <v>2615</v>
      </c>
      <c r="S522" s="4" t="s">
        <v>501</v>
      </c>
      <c r="T522" s="4"/>
      <c r="U522" s="4"/>
      <c r="V522" s="4"/>
      <c r="W522" s="4"/>
      <c r="X522" s="26">
        <v>0</v>
      </c>
      <c r="Y522" s="26">
        <f>X522*1.12</f>
        <v>0</v>
      </c>
      <c r="Z522" s="130"/>
      <c r="AA522" s="4" t="s">
        <v>1405</v>
      </c>
      <c r="AB522" s="18">
        <v>14</v>
      </c>
    </row>
    <row r="523" spans="1:28" ht="119.25" customHeight="1">
      <c r="A523" s="3" t="s">
        <v>2882</v>
      </c>
      <c r="B523" s="4" t="s">
        <v>1263</v>
      </c>
      <c r="C523" s="4" t="s">
        <v>494</v>
      </c>
      <c r="D523" s="118" t="s">
        <v>1890</v>
      </c>
      <c r="E523" s="118" t="s">
        <v>1889</v>
      </c>
      <c r="F523" s="118" t="s">
        <v>1891</v>
      </c>
      <c r="G523" s="118" t="s">
        <v>1889</v>
      </c>
      <c r="H523" s="118" t="s">
        <v>1891</v>
      </c>
      <c r="I523" s="4" t="s">
        <v>1879</v>
      </c>
      <c r="J523" s="4"/>
      <c r="K523" s="4" t="s">
        <v>497</v>
      </c>
      <c r="L523" s="4">
        <v>100</v>
      </c>
      <c r="M523" s="4">
        <v>231010000</v>
      </c>
      <c r="N523" s="4" t="s">
        <v>498</v>
      </c>
      <c r="O523" s="4" t="s">
        <v>1562</v>
      </c>
      <c r="P523" s="4" t="s">
        <v>69</v>
      </c>
      <c r="Q523" s="4"/>
      <c r="R523" s="4" t="s">
        <v>2883</v>
      </c>
      <c r="S523" s="4" t="s">
        <v>501</v>
      </c>
      <c r="T523" s="4"/>
      <c r="U523" s="4"/>
      <c r="V523" s="4"/>
      <c r="W523" s="4"/>
      <c r="X523" s="26">
        <v>600000</v>
      </c>
      <c r="Y523" s="26">
        <f>X523*1.12</f>
        <v>672000.0000000001</v>
      </c>
      <c r="Z523" s="130"/>
      <c r="AA523" s="4" t="s">
        <v>1405</v>
      </c>
      <c r="AB523" s="18"/>
    </row>
    <row r="524" spans="1:29" ht="78.75" customHeight="1">
      <c r="A524" s="3" t="s">
        <v>2066</v>
      </c>
      <c r="B524" s="4" t="s">
        <v>1263</v>
      </c>
      <c r="C524" s="4" t="s">
        <v>494</v>
      </c>
      <c r="D524" s="4" t="s">
        <v>743</v>
      </c>
      <c r="E524" s="4" t="s">
        <v>744</v>
      </c>
      <c r="F524" s="4" t="s">
        <v>1709</v>
      </c>
      <c r="G524" s="4" t="s">
        <v>744</v>
      </c>
      <c r="H524" s="4" t="s">
        <v>1709</v>
      </c>
      <c r="I524" s="4" t="s">
        <v>1144</v>
      </c>
      <c r="J524" s="4"/>
      <c r="K524" s="4" t="s">
        <v>506</v>
      </c>
      <c r="L524" s="4">
        <v>100</v>
      </c>
      <c r="M524" s="4">
        <v>231010000</v>
      </c>
      <c r="N524" s="4" t="s">
        <v>498</v>
      </c>
      <c r="O524" s="4" t="s">
        <v>514</v>
      </c>
      <c r="P524" s="4" t="s">
        <v>69</v>
      </c>
      <c r="Q524" s="4"/>
      <c r="R524" s="4" t="s">
        <v>2615</v>
      </c>
      <c r="S524" s="4" t="s">
        <v>1993</v>
      </c>
      <c r="T524" s="4"/>
      <c r="U524" s="4"/>
      <c r="V524" s="4"/>
      <c r="W524" s="24"/>
      <c r="X524" s="26">
        <v>803751</v>
      </c>
      <c r="Y524" s="26">
        <v>900201.1200000001</v>
      </c>
      <c r="Z524" s="130"/>
      <c r="AA524" s="4" t="s">
        <v>1405</v>
      </c>
      <c r="AB524" s="18"/>
      <c r="AC524" s="28"/>
    </row>
    <row r="525" spans="1:29" ht="78" customHeight="1">
      <c r="A525" s="3" t="s">
        <v>2067</v>
      </c>
      <c r="B525" s="4" t="s">
        <v>493</v>
      </c>
      <c r="C525" s="4" t="s">
        <v>494</v>
      </c>
      <c r="D525" s="4" t="s">
        <v>115</v>
      </c>
      <c r="E525" s="4" t="s">
        <v>1048</v>
      </c>
      <c r="F525" s="3" t="s">
        <v>1047</v>
      </c>
      <c r="G525" s="4" t="s">
        <v>1050</v>
      </c>
      <c r="H525" s="3" t="s">
        <v>1049</v>
      </c>
      <c r="I525" s="3" t="s">
        <v>1051</v>
      </c>
      <c r="J525" s="3"/>
      <c r="K525" s="4" t="s">
        <v>497</v>
      </c>
      <c r="L525" s="4">
        <v>100</v>
      </c>
      <c r="M525" s="12" t="s">
        <v>2578</v>
      </c>
      <c r="N525" s="4" t="s">
        <v>498</v>
      </c>
      <c r="O525" s="13" t="s">
        <v>499</v>
      </c>
      <c r="P525" s="4" t="s">
        <v>69</v>
      </c>
      <c r="Q525" s="4"/>
      <c r="R525" s="4" t="s">
        <v>1730</v>
      </c>
      <c r="S525" s="4" t="s">
        <v>501</v>
      </c>
      <c r="T525" s="4"/>
      <c r="U525" s="3"/>
      <c r="V525" s="41"/>
      <c r="W525" s="48"/>
      <c r="X525" s="61">
        <v>477657</v>
      </c>
      <c r="Y525" s="61">
        <f>X525*1.12</f>
        <v>534975.8400000001</v>
      </c>
      <c r="Z525" s="4"/>
      <c r="AA525" s="40" t="s">
        <v>1405</v>
      </c>
      <c r="AB525" s="18"/>
      <c r="AC525" s="28"/>
    </row>
    <row r="526" spans="1:29" ht="61.5" customHeight="1">
      <c r="A526" s="3" t="s">
        <v>928</v>
      </c>
      <c r="B526" s="4" t="s">
        <v>493</v>
      </c>
      <c r="C526" s="4" t="s">
        <v>494</v>
      </c>
      <c r="D526" s="70" t="s">
        <v>812</v>
      </c>
      <c r="E526" s="18" t="s">
        <v>811</v>
      </c>
      <c r="F526" s="3" t="s">
        <v>810</v>
      </c>
      <c r="G526" s="18" t="s">
        <v>811</v>
      </c>
      <c r="H526" s="3" t="s">
        <v>855</v>
      </c>
      <c r="I526" s="3" t="s">
        <v>1733</v>
      </c>
      <c r="J526" s="3"/>
      <c r="K526" s="3" t="s">
        <v>506</v>
      </c>
      <c r="L526" s="4">
        <v>100</v>
      </c>
      <c r="M526" s="12" t="s">
        <v>2578</v>
      </c>
      <c r="N526" s="4" t="s">
        <v>498</v>
      </c>
      <c r="O526" s="13" t="s">
        <v>561</v>
      </c>
      <c r="P526" s="4" t="s">
        <v>69</v>
      </c>
      <c r="Q526" s="4" t="s">
        <v>500</v>
      </c>
      <c r="R526" s="4" t="s">
        <v>2671</v>
      </c>
      <c r="S526" s="4" t="s">
        <v>1993</v>
      </c>
      <c r="T526" s="12"/>
      <c r="U526" s="3" t="s">
        <v>173</v>
      </c>
      <c r="V526" s="3"/>
      <c r="W526" s="24"/>
      <c r="X526" s="26">
        <v>500000</v>
      </c>
      <c r="Y526" s="26">
        <f>X526*1.12</f>
        <v>560000</v>
      </c>
      <c r="Z526" s="33"/>
      <c r="AA526" s="40" t="s">
        <v>1405</v>
      </c>
      <c r="AB526" s="18"/>
      <c r="AC526" s="129"/>
    </row>
    <row r="527" spans="1:30" s="54" customFormat="1" ht="177.75" customHeight="1">
      <c r="A527" s="3" t="s">
        <v>2068</v>
      </c>
      <c r="B527" s="4" t="s">
        <v>493</v>
      </c>
      <c r="C527" s="40" t="s">
        <v>1417</v>
      </c>
      <c r="D527" s="4" t="s">
        <v>115</v>
      </c>
      <c r="E527" s="4" t="s">
        <v>1538</v>
      </c>
      <c r="F527" s="3" t="s">
        <v>1927</v>
      </c>
      <c r="G527" s="3" t="s">
        <v>1539</v>
      </c>
      <c r="H527" s="3" t="s">
        <v>1928</v>
      </c>
      <c r="I527" s="40" t="s">
        <v>1995</v>
      </c>
      <c r="J527" s="40"/>
      <c r="K527" s="40" t="s">
        <v>497</v>
      </c>
      <c r="L527" s="91">
        <v>100</v>
      </c>
      <c r="M527" s="12" t="s">
        <v>2578</v>
      </c>
      <c r="N527" s="4" t="s">
        <v>498</v>
      </c>
      <c r="O527" s="91" t="s">
        <v>1515</v>
      </c>
      <c r="P527" s="4" t="s">
        <v>498</v>
      </c>
      <c r="Q527" s="40"/>
      <c r="R527" s="4" t="s">
        <v>2672</v>
      </c>
      <c r="S527" s="16" t="s">
        <v>2673</v>
      </c>
      <c r="T527" s="92"/>
      <c r="U527" s="40"/>
      <c r="V527" s="91"/>
      <c r="W527" s="95"/>
      <c r="X527" s="52">
        <v>300000</v>
      </c>
      <c r="Y527" s="52">
        <f>X527*1.12</f>
        <v>336000.00000000006</v>
      </c>
      <c r="Z527" s="94"/>
      <c r="AA527" s="5" t="s">
        <v>1405</v>
      </c>
      <c r="AB527" s="3"/>
      <c r="AC527" s="28"/>
      <c r="AD527" s="29"/>
    </row>
    <row r="528" spans="1:30" s="75" customFormat="1" ht="84.75" customHeight="1">
      <c r="A528" s="3" t="s">
        <v>2069</v>
      </c>
      <c r="B528" s="4" t="s">
        <v>493</v>
      </c>
      <c r="C528" s="4" t="s">
        <v>494</v>
      </c>
      <c r="D528" s="4" t="s">
        <v>2564</v>
      </c>
      <c r="E528" s="4" t="s">
        <v>2565</v>
      </c>
      <c r="F528" s="4" t="s">
        <v>2566</v>
      </c>
      <c r="G528" s="3" t="s">
        <v>2567</v>
      </c>
      <c r="H528" s="4"/>
      <c r="I528" s="4" t="s">
        <v>2568</v>
      </c>
      <c r="J528" s="4"/>
      <c r="K528" s="4" t="s">
        <v>506</v>
      </c>
      <c r="L528" s="4">
        <v>100</v>
      </c>
      <c r="M528" s="12" t="s">
        <v>2578</v>
      </c>
      <c r="N528" s="4" t="s">
        <v>498</v>
      </c>
      <c r="O528" s="10" t="s">
        <v>509</v>
      </c>
      <c r="P528" s="4" t="s">
        <v>498</v>
      </c>
      <c r="Q528" s="4"/>
      <c r="R528" s="9" t="s">
        <v>2569</v>
      </c>
      <c r="S528" s="4" t="s">
        <v>501</v>
      </c>
      <c r="T528" s="12"/>
      <c r="U528" s="3" t="s">
        <v>173</v>
      </c>
      <c r="V528" s="3"/>
      <c r="W528" s="4"/>
      <c r="X528" s="26">
        <v>0</v>
      </c>
      <c r="Y528" s="26">
        <v>0</v>
      </c>
      <c r="Z528" s="4"/>
      <c r="AA528" s="4" t="s">
        <v>1405</v>
      </c>
      <c r="AB528" s="4">
        <v>7</v>
      </c>
      <c r="AC528" s="155"/>
      <c r="AD528" s="128"/>
    </row>
    <row r="529" spans="1:30" s="75" customFormat="1" ht="84.75" customHeight="1">
      <c r="A529" s="3" t="s">
        <v>2702</v>
      </c>
      <c r="B529" s="4" t="s">
        <v>493</v>
      </c>
      <c r="C529" s="4" t="s">
        <v>494</v>
      </c>
      <c r="D529" s="4" t="s">
        <v>2564</v>
      </c>
      <c r="E529" s="4" t="s">
        <v>2565</v>
      </c>
      <c r="F529" s="4" t="s">
        <v>2566</v>
      </c>
      <c r="G529" s="3" t="s">
        <v>2567</v>
      </c>
      <c r="H529" s="4"/>
      <c r="I529" s="4" t="s">
        <v>2568</v>
      </c>
      <c r="J529" s="4"/>
      <c r="K529" s="4" t="s">
        <v>497</v>
      </c>
      <c r="L529" s="4">
        <v>100</v>
      </c>
      <c r="M529" s="12" t="s">
        <v>2578</v>
      </c>
      <c r="N529" s="4" t="s">
        <v>498</v>
      </c>
      <c r="O529" s="10" t="s">
        <v>509</v>
      </c>
      <c r="P529" s="4" t="s">
        <v>498</v>
      </c>
      <c r="Q529" s="4"/>
      <c r="R529" s="9" t="s">
        <v>2569</v>
      </c>
      <c r="S529" s="4" t="s">
        <v>501</v>
      </c>
      <c r="T529" s="12"/>
      <c r="U529" s="3" t="s">
        <v>173</v>
      </c>
      <c r="V529" s="3"/>
      <c r="W529" s="4"/>
      <c r="X529" s="26">
        <v>10000</v>
      </c>
      <c r="Y529" s="26">
        <f>X529*1.12</f>
        <v>11200.000000000002</v>
      </c>
      <c r="Z529" s="4"/>
      <c r="AA529" s="4" t="s">
        <v>1405</v>
      </c>
      <c r="AB529" s="4"/>
      <c r="AC529" s="155"/>
      <c r="AD529" s="128"/>
    </row>
    <row r="530" spans="1:30" s="75" customFormat="1" ht="84.75" customHeight="1">
      <c r="A530" s="120" t="s">
        <v>2570</v>
      </c>
      <c r="B530" s="118" t="s">
        <v>493</v>
      </c>
      <c r="C530" s="118" t="s">
        <v>494</v>
      </c>
      <c r="D530" s="118" t="s">
        <v>929</v>
      </c>
      <c r="E530" s="118" t="s">
        <v>1713</v>
      </c>
      <c r="F530" s="120" t="s">
        <v>930</v>
      </c>
      <c r="G530" s="118" t="s">
        <v>1494</v>
      </c>
      <c r="H530" s="120" t="s">
        <v>930</v>
      </c>
      <c r="I530" s="118"/>
      <c r="J530" s="118"/>
      <c r="K530" s="120" t="s">
        <v>506</v>
      </c>
      <c r="L530" s="120">
        <v>90</v>
      </c>
      <c r="M530" s="120">
        <v>231010000</v>
      </c>
      <c r="N530" s="118" t="s">
        <v>2561</v>
      </c>
      <c r="O530" s="120" t="s">
        <v>1495</v>
      </c>
      <c r="P530" s="118" t="s">
        <v>498</v>
      </c>
      <c r="Q530" s="118"/>
      <c r="R530" s="118" t="s">
        <v>1847</v>
      </c>
      <c r="S530" s="118" t="s">
        <v>1493</v>
      </c>
      <c r="T530" s="153"/>
      <c r="U530" s="76"/>
      <c r="V530" s="76"/>
      <c r="W530" s="154"/>
      <c r="X530" s="168">
        <v>0</v>
      </c>
      <c r="Y530" s="144">
        <v>0</v>
      </c>
      <c r="Z530" s="154"/>
      <c r="AA530" s="76" t="s">
        <v>1405</v>
      </c>
      <c r="AB530" s="76">
        <v>11</v>
      </c>
      <c r="AC530" s="28"/>
      <c r="AD530" s="155"/>
    </row>
    <row r="531" spans="1:30" s="75" customFormat="1" ht="84.75" customHeight="1">
      <c r="A531" s="120" t="s">
        <v>2698</v>
      </c>
      <c r="B531" s="118" t="s">
        <v>493</v>
      </c>
      <c r="C531" s="118" t="s">
        <v>494</v>
      </c>
      <c r="D531" s="118" t="s">
        <v>929</v>
      </c>
      <c r="E531" s="118" t="s">
        <v>1713</v>
      </c>
      <c r="F531" s="120" t="s">
        <v>930</v>
      </c>
      <c r="G531" s="118" t="s">
        <v>1494</v>
      </c>
      <c r="H531" s="120" t="s">
        <v>930</v>
      </c>
      <c r="I531" s="118"/>
      <c r="J531" s="118"/>
      <c r="K531" s="120" t="s">
        <v>506</v>
      </c>
      <c r="L531" s="120">
        <v>90</v>
      </c>
      <c r="M531" s="120">
        <v>231010000</v>
      </c>
      <c r="N531" s="118" t="s">
        <v>2561</v>
      </c>
      <c r="O531" s="120" t="s">
        <v>2699</v>
      </c>
      <c r="P531" s="118" t="s">
        <v>498</v>
      </c>
      <c r="Q531" s="118"/>
      <c r="R531" s="118" t="s">
        <v>1847</v>
      </c>
      <c r="S531" s="118" t="s">
        <v>1493</v>
      </c>
      <c r="T531" s="153"/>
      <c r="U531" s="76"/>
      <c r="V531" s="76"/>
      <c r="W531" s="154"/>
      <c r="X531" s="168">
        <v>540000</v>
      </c>
      <c r="Y531" s="144">
        <f>X531*1.12</f>
        <v>604800</v>
      </c>
      <c r="Z531" s="154"/>
      <c r="AA531" s="76" t="s">
        <v>1405</v>
      </c>
      <c r="AB531" s="76"/>
      <c r="AC531" s="28"/>
      <c r="AD531" s="155"/>
    </row>
    <row r="532" spans="1:29" s="6" customFormat="1" ht="123" customHeight="1">
      <c r="A532" s="3" t="s">
        <v>2923</v>
      </c>
      <c r="B532" s="4" t="s">
        <v>493</v>
      </c>
      <c r="C532" s="4" t="s">
        <v>494</v>
      </c>
      <c r="D532" s="70" t="s">
        <v>2919</v>
      </c>
      <c r="E532" s="18" t="s">
        <v>2920</v>
      </c>
      <c r="F532" s="3" t="s">
        <v>855</v>
      </c>
      <c r="G532" s="18" t="s">
        <v>2920</v>
      </c>
      <c r="H532" s="3" t="s">
        <v>855</v>
      </c>
      <c r="I532" s="3" t="s">
        <v>2964</v>
      </c>
      <c r="J532" s="3"/>
      <c r="K532" s="4" t="s">
        <v>497</v>
      </c>
      <c r="L532" s="4">
        <v>100</v>
      </c>
      <c r="M532" s="12" t="s">
        <v>2578</v>
      </c>
      <c r="N532" s="4" t="s">
        <v>69</v>
      </c>
      <c r="O532" s="13" t="s">
        <v>1419</v>
      </c>
      <c r="P532" s="4" t="s">
        <v>69</v>
      </c>
      <c r="Q532" s="4"/>
      <c r="R532" s="4" t="s">
        <v>2921</v>
      </c>
      <c r="S532" s="16" t="s">
        <v>2922</v>
      </c>
      <c r="T532" s="12"/>
      <c r="U532" s="3" t="s">
        <v>173</v>
      </c>
      <c r="V532" s="3"/>
      <c r="W532" s="24"/>
      <c r="X532" s="14">
        <v>500000</v>
      </c>
      <c r="Y532" s="3">
        <f>X532*1.12</f>
        <v>560000</v>
      </c>
      <c r="Z532" s="4"/>
      <c r="AA532" s="4" t="s">
        <v>1405</v>
      </c>
      <c r="AB532" s="4"/>
      <c r="AC532" s="140"/>
    </row>
    <row r="533" spans="1:29" s="6" customFormat="1" ht="123" customHeight="1">
      <c r="A533" s="3" t="s">
        <v>2974</v>
      </c>
      <c r="B533" s="4" t="s">
        <v>493</v>
      </c>
      <c r="C533" s="4" t="s">
        <v>494</v>
      </c>
      <c r="D533" s="70" t="s">
        <v>2919</v>
      </c>
      <c r="E533" s="18" t="s">
        <v>2920</v>
      </c>
      <c r="F533" s="3" t="s">
        <v>855</v>
      </c>
      <c r="G533" s="18" t="s">
        <v>2920</v>
      </c>
      <c r="H533" s="3" t="s">
        <v>855</v>
      </c>
      <c r="I533" s="3" t="s">
        <v>2975</v>
      </c>
      <c r="J533" s="3"/>
      <c r="K533" s="4" t="s">
        <v>497</v>
      </c>
      <c r="L533" s="4">
        <v>100</v>
      </c>
      <c r="M533" s="12" t="s">
        <v>2578</v>
      </c>
      <c r="N533" s="4" t="s">
        <v>498</v>
      </c>
      <c r="O533" s="13" t="s">
        <v>658</v>
      </c>
      <c r="P533" s="4" t="s">
        <v>498</v>
      </c>
      <c r="Q533" s="4"/>
      <c r="R533" s="4" t="s">
        <v>2970</v>
      </c>
      <c r="S533" s="4" t="s">
        <v>1993</v>
      </c>
      <c r="T533" s="12"/>
      <c r="U533" s="3" t="s">
        <v>173</v>
      </c>
      <c r="V533" s="3"/>
      <c r="W533" s="24"/>
      <c r="X533" s="14">
        <v>74553.57</v>
      </c>
      <c r="Y533" s="3">
        <v>83500</v>
      </c>
      <c r="Z533" s="4"/>
      <c r="AA533" s="4" t="s">
        <v>1405</v>
      </c>
      <c r="AB533" s="4"/>
      <c r="AC533" s="140"/>
    </row>
    <row r="534" spans="1:28" s="28" customFormat="1" ht="19.5" customHeight="1">
      <c r="A534" s="186" t="s">
        <v>1158</v>
      </c>
      <c r="B534" s="187"/>
      <c r="C534" s="187"/>
      <c r="D534" s="187"/>
      <c r="E534" s="187"/>
      <c r="F534" s="188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169">
        <f>SUM(X522:X533)</f>
        <v>3805961.57</v>
      </c>
      <c r="Y534" s="169">
        <f>SUM(Y522:Y533)</f>
        <v>4262676.96</v>
      </c>
      <c r="Z534" s="4"/>
      <c r="AA534" s="5"/>
      <c r="AB534" s="4"/>
    </row>
    <row r="535" spans="1:29" ht="48" customHeight="1">
      <c r="A535" s="3" t="s">
        <v>889</v>
      </c>
      <c r="B535" s="4" t="s">
        <v>493</v>
      </c>
      <c r="C535" s="4" t="s">
        <v>494</v>
      </c>
      <c r="D535" s="4" t="s">
        <v>745</v>
      </c>
      <c r="E535" s="4" t="s">
        <v>746</v>
      </c>
      <c r="F535" s="4"/>
      <c r="G535" s="4" t="s">
        <v>746</v>
      </c>
      <c r="H535" s="4"/>
      <c r="I535" s="3" t="s">
        <v>858</v>
      </c>
      <c r="J535" s="3"/>
      <c r="K535" s="4" t="s">
        <v>497</v>
      </c>
      <c r="L535" s="4">
        <v>100</v>
      </c>
      <c r="M535" s="12" t="s">
        <v>2578</v>
      </c>
      <c r="N535" s="4" t="s">
        <v>498</v>
      </c>
      <c r="O535" s="13" t="s">
        <v>709</v>
      </c>
      <c r="P535" s="4" t="s">
        <v>498</v>
      </c>
      <c r="Q535" s="4"/>
      <c r="R535" s="16" t="s">
        <v>1479</v>
      </c>
      <c r="S535" s="4" t="s">
        <v>501</v>
      </c>
      <c r="T535" s="12"/>
      <c r="U535" s="17"/>
      <c r="V535" s="3"/>
      <c r="W535" s="11"/>
      <c r="X535" s="26">
        <v>196428</v>
      </c>
      <c r="Y535" s="26">
        <f aca="true" t="shared" si="32" ref="Y535:Y544">X535*1.12</f>
        <v>219999.36000000002</v>
      </c>
      <c r="Z535" s="3"/>
      <c r="AA535" s="4" t="s">
        <v>1405</v>
      </c>
      <c r="AB535" s="4"/>
      <c r="AC535" s="28"/>
    </row>
    <row r="536" spans="1:245" s="28" customFormat="1" ht="42" customHeight="1">
      <c r="A536" s="3" t="s">
        <v>2070</v>
      </c>
      <c r="B536" s="4" t="s">
        <v>493</v>
      </c>
      <c r="C536" s="4" t="s">
        <v>494</v>
      </c>
      <c r="D536" s="70" t="s">
        <v>95</v>
      </c>
      <c r="E536" s="18" t="s">
        <v>96</v>
      </c>
      <c r="F536" s="18" t="s">
        <v>62</v>
      </c>
      <c r="G536" s="18" t="s">
        <v>96</v>
      </c>
      <c r="H536" s="18" t="s">
        <v>62</v>
      </c>
      <c r="I536" s="3" t="s">
        <v>98</v>
      </c>
      <c r="J536" s="3"/>
      <c r="K536" s="4" t="s">
        <v>497</v>
      </c>
      <c r="L536" s="4">
        <v>100</v>
      </c>
      <c r="M536" s="12" t="s">
        <v>2578</v>
      </c>
      <c r="N536" s="4" t="s">
        <v>498</v>
      </c>
      <c r="O536" s="3" t="s">
        <v>1177</v>
      </c>
      <c r="P536" s="4" t="s">
        <v>498</v>
      </c>
      <c r="Q536" s="4"/>
      <c r="R536" s="16" t="s">
        <v>1479</v>
      </c>
      <c r="S536" s="16" t="s">
        <v>86</v>
      </c>
      <c r="T536" s="12"/>
      <c r="U536" s="3" t="s">
        <v>173</v>
      </c>
      <c r="V536" s="3"/>
      <c r="W536" s="4"/>
      <c r="X536" s="26">
        <v>223214</v>
      </c>
      <c r="Y536" s="26">
        <f t="shared" si="32"/>
        <v>249999.68000000002</v>
      </c>
      <c r="Z536" s="4"/>
      <c r="AA536" s="4" t="s">
        <v>1405</v>
      </c>
      <c r="AB536" s="4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  <c r="FD536" s="8"/>
      <c r="FE536" s="8"/>
      <c r="FF536" s="8"/>
      <c r="FG536" s="8"/>
      <c r="FH536" s="8"/>
      <c r="FI536" s="8"/>
      <c r="FJ536" s="8"/>
      <c r="FK536" s="8"/>
      <c r="FL536" s="8"/>
      <c r="FM536" s="8"/>
      <c r="FN536" s="8"/>
      <c r="FO536" s="8"/>
      <c r="FP536" s="8"/>
      <c r="FQ536" s="8"/>
      <c r="FR536" s="8"/>
      <c r="FS536" s="8"/>
      <c r="FT536" s="8"/>
      <c r="FU536" s="8"/>
      <c r="FV536" s="8"/>
      <c r="FW536" s="8"/>
      <c r="FX536" s="8"/>
      <c r="FY536" s="8"/>
      <c r="FZ536" s="8"/>
      <c r="GA536" s="8"/>
      <c r="GB536" s="8"/>
      <c r="GC536" s="8"/>
      <c r="GD536" s="8"/>
      <c r="GE536" s="8"/>
      <c r="GF536" s="8"/>
      <c r="GG536" s="8"/>
      <c r="GH536" s="8"/>
      <c r="GI536" s="8"/>
      <c r="GJ536" s="8"/>
      <c r="GK536" s="8"/>
      <c r="GL536" s="8"/>
      <c r="GM536" s="8"/>
      <c r="GN536" s="8"/>
      <c r="GO536" s="8"/>
      <c r="GP536" s="8"/>
      <c r="GQ536" s="8"/>
      <c r="GR536" s="8"/>
      <c r="GS536" s="8"/>
      <c r="GT536" s="8"/>
      <c r="GU536" s="8"/>
      <c r="GV536" s="8"/>
      <c r="GW536" s="8"/>
      <c r="GX536" s="8"/>
      <c r="GY536" s="8"/>
      <c r="GZ536" s="8"/>
      <c r="HA536" s="8"/>
      <c r="HB536" s="8"/>
      <c r="HC536" s="8"/>
      <c r="HD536" s="8"/>
      <c r="HE536" s="8"/>
      <c r="HF536" s="8"/>
      <c r="HG536" s="8"/>
      <c r="HH536" s="8"/>
      <c r="HI536" s="8"/>
      <c r="HJ536" s="8"/>
      <c r="HK536" s="8"/>
      <c r="HL536" s="8"/>
      <c r="HM536" s="8"/>
      <c r="HN536" s="8"/>
      <c r="HO536" s="8"/>
      <c r="HP536" s="8"/>
      <c r="HQ536" s="8"/>
      <c r="HR536" s="8"/>
      <c r="HS536" s="8"/>
      <c r="HT536" s="8"/>
      <c r="HU536" s="8"/>
      <c r="HV536" s="8"/>
      <c r="HW536" s="8"/>
      <c r="HX536" s="8"/>
      <c r="HY536" s="8"/>
      <c r="HZ536" s="8"/>
      <c r="IA536" s="8"/>
      <c r="IB536" s="8"/>
      <c r="IC536" s="8"/>
      <c r="ID536" s="8"/>
      <c r="IE536" s="8"/>
      <c r="IF536" s="8"/>
      <c r="IG536" s="8"/>
      <c r="IH536" s="8"/>
      <c r="II536" s="8"/>
      <c r="IJ536" s="8"/>
      <c r="IK536" s="8"/>
    </row>
    <row r="537" spans="1:29" ht="50.25" customHeight="1">
      <c r="A537" s="3" t="s">
        <v>1152</v>
      </c>
      <c r="B537" s="4" t="s">
        <v>493</v>
      </c>
      <c r="C537" s="4" t="s">
        <v>494</v>
      </c>
      <c r="D537" s="70" t="s">
        <v>99</v>
      </c>
      <c r="E537" s="18" t="s">
        <v>100</v>
      </c>
      <c r="F537" s="18" t="s">
        <v>97</v>
      </c>
      <c r="G537" s="18" t="s">
        <v>102</v>
      </c>
      <c r="H537" s="3" t="s">
        <v>93</v>
      </c>
      <c r="I537" s="3"/>
      <c r="J537" s="3"/>
      <c r="K537" s="4" t="s">
        <v>497</v>
      </c>
      <c r="L537" s="4">
        <v>100</v>
      </c>
      <c r="M537" s="12" t="s">
        <v>2578</v>
      </c>
      <c r="N537" s="4" t="s">
        <v>498</v>
      </c>
      <c r="O537" s="13" t="s">
        <v>499</v>
      </c>
      <c r="P537" s="4" t="s">
        <v>498</v>
      </c>
      <c r="Q537" s="4"/>
      <c r="R537" s="16" t="s">
        <v>1479</v>
      </c>
      <c r="S537" s="16" t="s">
        <v>86</v>
      </c>
      <c r="T537" s="12"/>
      <c r="U537" s="3" t="s">
        <v>173</v>
      </c>
      <c r="V537" s="3"/>
      <c r="W537" s="4"/>
      <c r="X537" s="26">
        <v>1851054</v>
      </c>
      <c r="Y537" s="26">
        <f>X537*1.12</f>
        <v>2073180.4800000002</v>
      </c>
      <c r="Z537" s="4"/>
      <c r="AA537" s="4" t="s">
        <v>1405</v>
      </c>
      <c r="AB537" s="4"/>
      <c r="AC537" s="28"/>
    </row>
    <row r="538" spans="1:29" ht="53.25" customHeight="1">
      <c r="A538" s="3" t="s">
        <v>1153</v>
      </c>
      <c r="B538" s="4" t="s">
        <v>493</v>
      </c>
      <c r="C538" s="4" t="s">
        <v>494</v>
      </c>
      <c r="D538" s="4" t="s">
        <v>104</v>
      </c>
      <c r="E538" s="4" t="s">
        <v>106</v>
      </c>
      <c r="F538" s="3" t="s">
        <v>105</v>
      </c>
      <c r="G538" s="4" t="s">
        <v>107</v>
      </c>
      <c r="H538" s="18" t="s">
        <v>101</v>
      </c>
      <c r="I538" s="3" t="s">
        <v>108</v>
      </c>
      <c r="J538" s="3"/>
      <c r="K538" s="4" t="s">
        <v>497</v>
      </c>
      <c r="L538" s="4">
        <v>100</v>
      </c>
      <c r="M538" s="12" t="s">
        <v>2578</v>
      </c>
      <c r="N538" s="4" t="s">
        <v>498</v>
      </c>
      <c r="O538" s="13" t="s">
        <v>499</v>
      </c>
      <c r="P538" s="4" t="s">
        <v>498</v>
      </c>
      <c r="Q538" s="4"/>
      <c r="R538" s="16" t="s">
        <v>1479</v>
      </c>
      <c r="S538" s="16" t="s">
        <v>86</v>
      </c>
      <c r="T538" s="12"/>
      <c r="U538" s="3" t="s">
        <v>173</v>
      </c>
      <c r="V538" s="3"/>
      <c r="W538" s="4"/>
      <c r="X538" s="26">
        <v>767654</v>
      </c>
      <c r="Y538" s="26">
        <f>X538*1.12</f>
        <v>859772.4800000001</v>
      </c>
      <c r="Z538" s="4"/>
      <c r="AA538" s="4" t="s">
        <v>1405</v>
      </c>
      <c r="AB538" s="4"/>
      <c r="AC538" s="28"/>
    </row>
    <row r="539" spans="1:29" s="43" customFormat="1" ht="58.5" customHeight="1">
      <c r="A539" s="3" t="s">
        <v>2071</v>
      </c>
      <c r="B539" s="4" t="s">
        <v>493</v>
      </c>
      <c r="C539" s="4" t="s">
        <v>494</v>
      </c>
      <c r="D539" s="4" t="s">
        <v>124</v>
      </c>
      <c r="E539" s="4" t="s">
        <v>126</v>
      </c>
      <c r="F539" s="3" t="s">
        <v>125</v>
      </c>
      <c r="G539" s="4" t="s">
        <v>128</v>
      </c>
      <c r="H539" s="3" t="s">
        <v>123</v>
      </c>
      <c r="I539" s="3"/>
      <c r="J539" s="3"/>
      <c r="K539" s="4" t="s">
        <v>506</v>
      </c>
      <c r="L539" s="3">
        <v>100</v>
      </c>
      <c r="M539" s="12" t="s">
        <v>2578</v>
      </c>
      <c r="N539" s="4" t="s">
        <v>498</v>
      </c>
      <c r="O539" s="3" t="s">
        <v>1419</v>
      </c>
      <c r="P539" s="4" t="s">
        <v>498</v>
      </c>
      <c r="Q539" s="4"/>
      <c r="R539" s="16" t="s">
        <v>1479</v>
      </c>
      <c r="S539" s="16" t="s">
        <v>86</v>
      </c>
      <c r="T539" s="25"/>
      <c r="U539" s="14"/>
      <c r="V539" s="3"/>
      <c r="W539" s="4"/>
      <c r="X539" s="26">
        <v>178571.42857142855</v>
      </c>
      <c r="Y539" s="26">
        <f t="shared" si="32"/>
        <v>200000</v>
      </c>
      <c r="Z539" s="4"/>
      <c r="AA539" s="4" t="s">
        <v>1405</v>
      </c>
      <c r="AB539" s="4"/>
      <c r="AC539" s="28"/>
    </row>
    <row r="540" spans="1:29" s="43" customFormat="1" ht="58.5" customHeight="1">
      <c r="A540" s="3" t="s">
        <v>74</v>
      </c>
      <c r="B540" s="4" t="s">
        <v>493</v>
      </c>
      <c r="C540" s="4" t="s">
        <v>494</v>
      </c>
      <c r="D540" s="4" t="s">
        <v>129</v>
      </c>
      <c r="E540" s="4" t="s">
        <v>130</v>
      </c>
      <c r="F540" s="3" t="s">
        <v>125</v>
      </c>
      <c r="G540" s="4" t="s">
        <v>131</v>
      </c>
      <c r="H540" s="3" t="s">
        <v>127</v>
      </c>
      <c r="I540" s="3"/>
      <c r="J540" s="3"/>
      <c r="K540" s="4" t="s">
        <v>506</v>
      </c>
      <c r="L540" s="3">
        <v>100</v>
      </c>
      <c r="M540" s="12" t="s">
        <v>2578</v>
      </c>
      <c r="N540" s="4" t="s">
        <v>498</v>
      </c>
      <c r="O540" s="3" t="s">
        <v>1419</v>
      </c>
      <c r="P540" s="4" t="s">
        <v>498</v>
      </c>
      <c r="Q540" s="4"/>
      <c r="R540" s="16" t="s">
        <v>1479</v>
      </c>
      <c r="S540" s="16" t="s">
        <v>86</v>
      </c>
      <c r="T540" s="25"/>
      <c r="U540" s="14"/>
      <c r="V540" s="3"/>
      <c r="W540" s="4"/>
      <c r="X540" s="26">
        <v>0</v>
      </c>
      <c r="Y540" s="26">
        <f>X540*1.12</f>
        <v>0</v>
      </c>
      <c r="Z540" s="4"/>
      <c r="AA540" s="4" t="s">
        <v>1405</v>
      </c>
      <c r="AB540" s="4">
        <v>6</v>
      </c>
      <c r="AC540" s="28"/>
    </row>
    <row r="541" spans="1:29" s="43" customFormat="1" ht="58.5" customHeight="1">
      <c r="A541" s="3" t="s">
        <v>2962</v>
      </c>
      <c r="B541" s="4" t="s">
        <v>493</v>
      </c>
      <c r="C541" s="4" t="s">
        <v>494</v>
      </c>
      <c r="D541" s="4" t="s">
        <v>129</v>
      </c>
      <c r="E541" s="4" t="s">
        <v>130</v>
      </c>
      <c r="F541" s="3" t="s">
        <v>125</v>
      </c>
      <c r="G541" s="4" t="s">
        <v>131</v>
      </c>
      <c r="H541" s="3" t="s">
        <v>127</v>
      </c>
      <c r="I541" s="3" t="s">
        <v>2963</v>
      </c>
      <c r="J541" s="3"/>
      <c r="K541" s="4" t="s">
        <v>506</v>
      </c>
      <c r="L541" s="3">
        <v>100</v>
      </c>
      <c r="M541" s="12" t="s">
        <v>2578</v>
      </c>
      <c r="N541" s="4" t="s">
        <v>498</v>
      </c>
      <c r="O541" s="3" t="s">
        <v>1419</v>
      </c>
      <c r="P541" s="4" t="s">
        <v>498</v>
      </c>
      <c r="Q541" s="4"/>
      <c r="R541" s="16" t="s">
        <v>1479</v>
      </c>
      <c r="S541" s="16" t="s">
        <v>86</v>
      </c>
      <c r="T541" s="25"/>
      <c r="U541" s="14"/>
      <c r="V541" s="3"/>
      <c r="W541" s="4"/>
      <c r="X541" s="26">
        <v>267857.14285714284</v>
      </c>
      <c r="Y541" s="26">
        <f>X541*1.12</f>
        <v>300000</v>
      </c>
      <c r="Z541" s="4"/>
      <c r="AA541" s="4" t="s">
        <v>1405</v>
      </c>
      <c r="AB541" s="4"/>
      <c r="AC541" s="28"/>
    </row>
    <row r="542" spans="1:29" s="43" customFormat="1" ht="58.5" customHeight="1">
      <c r="A542" s="3" t="s">
        <v>1154</v>
      </c>
      <c r="B542" s="4" t="s">
        <v>493</v>
      </c>
      <c r="C542" s="4" t="s">
        <v>494</v>
      </c>
      <c r="D542" s="4" t="s">
        <v>18</v>
      </c>
      <c r="E542" s="4" t="s">
        <v>17</v>
      </c>
      <c r="F542" s="4" t="s">
        <v>19</v>
      </c>
      <c r="G542" s="4" t="s">
        <v>17</v>
      </c>
      <c r="H542" s="4" t="s">
        <v>19</v>
      </c>
      <c r="I542" s="4" t="s">
        <v>1160</v>
      </c>
      <c r="J542" s="4"/>
      <c r="K542" s="4" t="s">
        <v>497</v>
      </c>
      <c r="L542" s="4">
        <v>100</v>
      </c>
      <c r="M542" s="12" t="s">
        <v>2578</v>
      </c>
      <c r="N542" s="4" t="s">
        <v>498</v>
      </c>
      <c r="O542" s="10" t="s">
        <v>499</v>
      </c>
      <c r="P542" s="4" t="s">
        <v>498</v>
      </c>
      <c r="Q542" s="4"/>
      <c r="R542" s="16" t="s">
        <v>1479</v>
      </c>
      <c r="S542" s="16" t="s">
        <v>86</v>
      </c>
      <c r="T542" s="4"/>
      <c r="U542" s="4"/>
      <c r="V542" s="4"/>
      <c r="W542" s="4"/>
      <c r="X542" s="24">
        <v>267857</v>
      </c>
      <c r="Y542" s="26">
        <f t="shared" si="32"/>
        <v>299999.84</v>
      </c>
      <c r="Z542" s="4"/>
      <c r="AA542" s="4" t="s">
        <v>1405</v>
      </c>
      <c r="AB542" s="4"/>
      <c r="AC542" s="28"/>
    </row>
    <row r="543" spans="1:29" s="43" customFormat="1" ht="58.5" customHeight="1">
      <c r="A543" s="3" t="s">
        <v>81</v>
      </c>
      <c r="B543" s="10" t="s">
        <v>493</v>
      </c>
      <c r="C543" s="10" t="s">
        <v>494</v>
      </c>
      <c r="D543" s="10" t="s">
        <v>21</v>
      </c>
      <c r="E543" s="10" t="s">
        <v>23</v>
      </c>
      <c r="F543" s="10" t="s">
        <v>22</v>
      </c>
      <c r="G543" s="10" t="s">
        <v>24</v>
      </c>
      <c r="H543" s="10" t="s">
        <v>20</v>
      </c>
      <c r="I543" s="10" t="s">
        <v>25</v>
      </c>
      <c r="J543" s="10"/>
      <c r="K543" s="4" t="s">
        <v>497</v>
      </c>
      <c r="L543" s="4">
        <v>100</v>
      </c>
      <c r="M543" s="12" t="s">
        <v>2578</v>
      </c>
      <c r="N543" s="4" t="s">
        <v>498</v>
      </c>
      <c r="O543" s="10" t="s">
        <v>499</v>
      </c>
      <c r="P543" s="4" t="s">
        <v>498</v>
      </c>
      <c r="Q543" s="4"/>
      <c r="R543" s="16" t="s">
        <v>1479</v>
      </c>
      <c r="S543" s="16" t="s">
        <v>86</v>
      </c>
      <c r="T543" s="4"/>
      <c r="U543" s="4"/>
      <c r="V543" s="4"/>
      <c r="W543" s="4"/>
      <c r="X543" s="24">
        <v>75000</v>
      </c>
      <c r="Y543" s="26">
        <f t="shared" si="32"/>
        <v>84000.00000000001</v>
      </c>
      <c r="Z543" s="4"/>
      <c r="AA543" s="4" t="s">
        <v>1405</v>
      </c>
      <c r="AB543" s="4"/>
      <c r="AC543" s="28"/>
    </row>
    <row r="544" spans="1:29" s="43" customFormat="1" ht="64.5" customHeight="1">
      <c r="A544" s="3" t="s">
        <v>1155</v>
      </c>
      <c r="B544" s="10" t="s">
        <v>493</v>
      </c>
      <c r="C544" s="10" t="s">
        <v>494</v>
      </c>
      <c r="D544" s="10" t="s">
        <v>1171</v>
      </c>
      <c r="E544" s="10" t="s">
        <v>1173</v>
      </c>
      <c r="F544" s="10" t="s">
        <v>1172</v>
      </c>
      <c r="G544" s="10" t="s">
        <v>1175</v>
      </c>
      <c r="H544" s="10" t="s">
        <v>1174</v>
      </c>
      <c r="I544" s="10"/>
      <c r="J544" s="10"/>
      <c r="K544" s="4" t="s">
        <v>497</v>
      </c>
      <c r="L544" s="4">
        <v>100</v>
      </c>
      <c r="M544" s="12" t="s">
        <v>2578</v>
      </c>
      <c r="N544" s="4" t="s">
        <v>498</v>
      </c>
      <c r="O544" s="10" t="s">
        <v>499</v>
      </c>
      <c r="P544" s="4" t="s">
        <v>498</v>
      </c>
      <c r="Q544" s="4"/>
      <c r="R544" s="16" t="s">
        <v>1479</v>
      </c>
      <c r="S544" s="16" t="s">
        <v>86</v>
      </c>
      <c r="T544" s="4"/>
      <c r="U544" s="4"/>
      <c r="V544" s="4"/>
      <c r="W544" s="4"/>
      <c r="X544" s="24">
        <v>130000</v>
      </c>
      <c r="Y544" s="26">
        <f t="shared" si="32"/>
        <v>145600</v>
      </c>
      <c r="Z544" s="4"/>
      <c r="AA544" s="4" t="s">
        <v>1405</v>
      </c>
      <c r="AB544" s="4"/>
      <c r="AC544" s="28"/>
    </row>
    <row r="545" spans="1:29" ht="55.5" customHeight="1">
      <c r="A545" s="3" t="s">
        <v>79</v>
      </c>
      <c r="B545" s="4" t="s">
        <v>1263</v>
      </c>
      <c r="C545" s="4" t="s">
        <v>494</v>
      </c>
      <c r="D545" s="4" t="s">
        <v>113</v>
      </c>
      <c r="E545" s="4" t="s">
        <v>114</v>
      </c>
      <c r="F545" s="4" t="s">
        <v>1923</v>
      </c>
      <c r="G545" s="4" t="s">
        <v>114</v>
      </c>
      <c r="H545" s="4" t="s">
        <v>1923</v>
      </c>
      <c r="I545" s="4"/>
      <c r="J545" s="4"/>
      <c r="K545" s="4" t="s">
        <v>497</v>
      </c>
      <c r="L545" s="4">
        <v>100</v>
      </c>
      <c r="M545" s="4">
        <v>231010000</v>
      </c>
      <c r="N545" s="4" t="s">
        <v>498</v>
      </c>
      <c r="O545" s="4" t="s">
        <v>507</v>
      </c>
      <c r="P545" s="4" t="s">
        <v>498</v>
      </c>
      <c r="Q545" s="4"/>
      <c r="R545" s="4" t="s">
        <v>1479</v>
      </c>
      <c r="S545" s="4" t="s">
        <v>86</v>
      </c>
      <c r="T545" s="4"/>
      <c r="U545" s="4"/>
      <c r="V545" s="3"/>
      <c r="W545" s="24"/>
      <c r="X545" s="26">
        <v>150000</v>
      </c>
      <c r="Y545" s="26">
        <v>168000.00000000003</v>
      </c>
      <c r="Z545" s="3"/>
      <c r="AA545" s="4" t="s">
        <v>1405</v>
      </c>
      <c r="AB545" s="4"/>
      <c r="AC545" s="28"/>
    </row>
    <row r="546" spans="1:243" s="28" customFormat="1" ht="110.25" customHeight="1">
      <c r="A546" s="3" t="s">
        <v>2072</v>
      </c>
      <c r="B546" s="4" t="s">
        <v>1263</v>
      </c>
      <c r="C546" s="4" t="s">
        <v>494</v>
      </c>
      <c r="D546" s="4" t="s">
        <v>1141</v>
      </c>
      <c r="E546" s="4" t="s">
        <v>1843</v>
      </c>
      <c r="F546" s="4" t="s">
        <v>1712</v>
      </c>
      <c r="G546" s="4" t="s">
        <v>1843</v>
      </c>
      <c r="H546" s="4" t="s">
        <v>1712</v>
      </c>
      <c r="I546" s="4" t="s">
        <v>1142</v>
      </c>
      <c r="J546" s="4"/>
      <c r="K546" s="4" t="s">
        <v>497</v>
      </c>
      <c r="L546" s="4">
        <v>100</v>
      </c>
      <c r="M546" s="4">
        <v>231010000</v>
      </c>
      <c r="N546" s="4" t="s">
        <v>498</v>
      </c>
      <c r="O546" s="13" t="s">
        <v>1419</v>
      </c>
      <c r="P546" s="4" t="s">
        <v>498</v>
      </c>
      <c r="Q546" s="4"/>
      <c r="R546" s="4" t="s">
        <v>1479</v>
      </c>
      <c r="S546" s="4" t="s">
        <v>86</v>
      </c>
      <c r="T546" s="12"/>
      <c r="U546" s="3"/>
      <c r="V546" s="3"/>
      <c r="W546" s="24"/>
      <c r="X546" s="24">
        <v>600000</v>
      </c>
      <c r="Y546" s="26">
        <v>672000.0000000001</v>
      </c>
      <c r="Z546" s="3"/>
      <c r="AA546" s="4" t="s">
        <v>1405</v>
      </c>
      <c r="AB546" s="4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  <c r="FJ546" s="8"/>
      <c r="FK546" s="8"/>
      <c r="FL546" s="8"/>
      <c r="FM546" s="8"/>
      <c r="FN546" s="8"/>
      <c r="FO546" s="8"/>
      <c r="FP546" s="8"/>
      <c r="FQ546" s="8"/>
      <c r="FR546" s="8"/>
      <c r="FS546" s="8"/>
      <c r="FT546" s="8"/>
      <c r="FU546" s="8"/>
      <c r="FV546" s="8"/>
      <c r="FW546" s="8"/>
      <c r="FX546" s="8"/>
      <c r="FY546" s="8"/>
      <c r="FZ546" s="8"/>
      <c r="GA546" s="8"/>
      <c r="GB546" s="8"/>
      <c r="GC546" s="8"/>
      <c r="GD546" s="8"/>
      <c r="GE546" s="8"/>
      <c r="GF546" s="8"/>
      <c r="GG546" s="8"/>
      <c r="GH546" s="8"/>
      <c r="GI546" s="8"/>
      <c r="GJ546" s="8"/>
      <c r="GK546" s="8"/>
      <c r="GL546" s="8"/>
      <c r="GM546" s="8"/>
      <c r="GN546" s="8"/>
      <c r="GO546" s="8"/>
      <c r="GP546" s="8"/>
      <c r="GQ546" s="8"/>
      <c r="GR546" s="8"/>
      <c r="GS546" s="8"/>
      <c r="GT546" s="8"/>
      <c r="GU546" s="8"/>
      <c r="GV546" s="8"/>
      <c r="GW546" s="8"/>
      <c r="GX546" s="8"/>
      <c r="GY546" s="8"/>
      <c r="GZ546" s="8"/>
      <c r="HA546" s="8"/>
      <c r="HB546" s="8"/>
      <c r="HC546" s="8"/>
      <c r="HD546" s="8"/>
      <c r="HE546" s="8"/>
      <c r="HF546" s="8"/>
      <c r="HG546" s="8"/>
      <c r="HH546" s="8"/>
      <c r="HI546" s="8"/>
      <c r="HJ546" s="8"/>
      <c r="HK546" s="8"/>
      <c r="HL546" s="8"/>
      <c r="HM546" s="8"/>
      <c r="HN546" s="8"/>
      <c r="HO546" s="8"/>
      <c r="HP546" s="8"/>
      <c r="HQ546" s="8"/>
      <c r="HR546" s="8"/>
      <c r="HS546" s="8"/>
      <c r="HT546" s="8"/>
      <c r="HU546" s="8"/>
      <c r="HV546" s="8"/>
      <c r="HW546" s="8"/>
      <c r="HX546" s="8"/>
      <c r="HY546" s="8"/>
      <c r="HZ546" s="8"/>
      <c r="IA546" s="8"/>
      <c r="IB546" s="8"/>
      <c r="IC546" s="8"/>
      <c r="ID546" s="8"/>
      <c r="IE546" s="8"/>
      <c r="IF546" s="8"/>
      <c r="IG546" s="8"/>
      <c r="IH546" s="8"/>
      <c r="II546" s="8"/>
    </row>
    <row r="547" spans="1:29" ht="80.25" customHeight="1">
      <c r="A547" s="3" t="s">
        <v>2073</v>
      </c>
      <c r="B547" s="4" t="s">
        <v>1263</v>
      </c>
      <c r="C547" s="4" t="s">
        <v>494</v>
      </c>
      <c r="D547" s="4" t="s">
        <v>1141</v>
      </c>
      <c r="E547" s="4" t="s">
        <v>1843</v>
      </c>
      <c r="F547" s="4" t="s">
        <v>1712</v>
      </c>
      <c r="G547" s="4" t="s">
        <v>1843</v>
      </c>
      <c r="H547" s="4" t="s">
        <v>1712</v>
      </c>
      <c r="I547" s="4" t="s">
        <v>1187</v>
      </c>
      <c r="J547" s="4"/>
      <c r="K547" s="4" t="s">
        <v>506</v>
      </c>
      <c r="L547" s="4">
        <v>100</v>
      </c>
      <c r="M547" s="4">
        <v>231010000</v>
      </c>
      <c r="N547" s="4" t="s">
        <v>498</v>
      </c>
      <c r="O547" s="13" t="s">
        <v>514</v>
      </c>
      <c r="P547" s="4" t="s">
        <v>498</v>
      </c>
      <c r="Q547" s="4"/>
      <c r="R547" s="4" t="s">
        <v>2616</v>
      </c>
      <c r="S547" s="4" t="s">
        <v>86</v>
      </c>
      <c r="T547" s="12"/>
      <c r="U547" s="3"/>
      <c r="V547" s="3"/>
      <c r="W547" s="24"/>
      <c r="X547" s="24">
        <v>456000</v>
      </c>
      <c r="Y547" s="26">
        <v>510720.00000000006</v>
      </c>
      <c r="Z547" s="3"/>
      <c r="AA547" s="4" t="s">
        <v>1405</v>
      </c>
      <c r="AB547" s="4"/>
      <c r="AC547" s="28"/>
    </row>
    <row r="548" spans="1:30" s="44" customFormat="1" ht="103.5" customHeight="1">
      <c r="A548" s="3" t="s">
        <v>2074</v>
      </c>
      <c r="B548" s="4" t="s">
        <v>1263</v>
      </c>
      <c r="C548" s="4" t="s">
        <v>494</v>
      </c>
      <c r="D548" s="4" t="s">
        <v>1701</v>
      </c>
      <c r="E548" s="4" t="s">
        <v>1702</v>
      </c>
      <c r="F548" s="4"/>
      <c r="G548" s="4" t="s">
        <v>1703</v>
      </c>
      <c r="H548" s="4"/>
      <c r="I548" s="4" t="s">
        <v>1143</v>
      </c>
      <c r="J548" s="4"/>
      <c r="K548" s="4" t="s">
        <v>506</v>
      </c>
      <c r="L548" s="4">
        <v>50</v>
      </c>
      <c r="M548" s="4">
        <v>231010000</v>
      </c>
      <c r="N548" s="4" t="s">
        <v>498</v>
      </c>
      <c r="O548" s="4" t="s">
        <v>1563</v>
      </c>
      <c r="P548" s="4" t="s">
        <v>498</v>
      </c>
      <c r="Q548" s="4"/>
      <c r="R548" s="4" t="s">
        <v>1479</v>
      </c>
      <c r="S548" s="16" t="s">
        <v>86</v>
      </c>
      <c r="T548" s="12"/>
      <c r="U548" s="3"/>
      <c r="V548" s="3"/>
      <c r="W548" s="26"/>
      <c r="X548" s="26">
        <v>5357143</v>
      </c>
      <c r="Y548" s="26">
        <v>6000000.16</v>
      </c>
      <c r="Z548" s="4"/>
      <c r="AA548" s="4" t="s">
        <v>1405</v>
      </c>
      <c r="AB548" s="4"/>
      <c r="AC548" s="28"/>
      <c r="AD548" s="43"/>
    </row>
    <row r="549" spans="1:30" s="44" customFormat="1" ht="78" customHeight="1">
      <c r="A549" s="3" t="s">
        <v>2075</v>
      </c>
      <c r="B549" s="4" t="s">
        <v>493</v>
      </c>
      <c r="C549" s="4" t="s">
        <v>494</v>
      </c>
      <c r="D549" s="4" t="s">
        <v>922</v>
      </c>
      <c r="E549" s="4" t="s">
        <v>924</v>
      </c>
      <c r="F549" s="4" t="s">
        <v>923</v>
      </c>
      <c r="G549" s="4" t="s">
        <v>925</v>
      </c>
      <c r="H549" s="4" t="s">
        <v>923</v>
      </c>
      <c r="I549" s="118" t="s">
        <v>926</v>
      </c>
      <c r="J549" s="118"/>
      <c r="K549" s="4" t="s">
        <v>497</v>
      </c>
      <c r="L549" s="3">
        <v>100</v>
      </c>
      <c r="M549" s="3">
        <v>231010000</v>
      </c>
      <c r="N549" s="4" t="s">
        <v>498</v>
      </c>
      <c r="O549" s="10" t="s">
        <v>658</v>
      </c>
      <c r="P549" s="4" t="s">
        <v>498</v>
      </c>
      <c r="Q549" s="4"/>
      <c r="R549" s="16" t="s">
        <v>1994</v>
      </c>
      <c r="S549" s="4" t="s">
        <v>1400</v>
      </c>
      <c r="T549" s="12"/>
      <c r="U549" s="4"/>
      <c r="V549" s="3"/>
      <c r="W549" s="53"/>
      <c r="X549" s="47">
        <v>0</v>
      </c>
      <c r="Y549" s="47">
        <v>0</v>
      </c>
      <c r="Z549" s="4"/>
      <c r="AA549" s="4" t="s">
        <v>1405</v>
      </c>
      <c r="AB549" s="4" t="s">
        <v>2719</v>
      </c>
      <c r="AC549" s="28"/>
      <c r="AD549" s="43"/>
    </row>
    <row r="550" spans="1:30" s="44" customFormat="1" ht="171" customHeight="1">
      <c r="A550" s="3" t="s">
        <v>2709</v>
      </c>
      <c r="B550" s="4" t="s">
        <v>493</v>
      </c>
      <c r="C550" s="4" t="s">
        <v>494</v>
      </c>
      <c r="D550" s="4" t="s">
        <v>922</v>
      </c>
      <c r="E550" s="4" t="s">
        <v>924</v>
      </c>
      <c r="F550" s="4" t="s">
        <v>923</v>
      </c>
      <c r="G550" s="4" t="s">
        <v>925</v>
      </c>
      <c r="H550" s="4" t="s">
        <v>923</v>
      </c>
      <c r="I550" s="118" t="s">
        <v>2717</v>
      </c>
      <c r="J550" s="118"/>
      <c r="K550" s="4" t="s">
        <v>497</v>
      </c>
      <c r="L550" s="3">
        <v>100</v>
      </c>
      <c r="M550" s="3">
        <v>231010000</v>
      </c>
      <c r="N550" s="4" t="s">
        <v>498</v>
      </c>
      <c r="O550" s="10" t="s">
        <v>516</v>
      </c>
      <c r="P550" s="4" t="s">
        <v>498</v>
      </c>
      <c r="Q550" s="4"/>
      <c r="R550" s="16" t="s">
        <v>1994</v>
      </c>
      <c r="S550" s="4" t="s">
        <v>1400</v>
      </c>
      <c r="T550" s="12"/>
      <c r="U550" s="4"/>
      <c r="V550" s="3"/>
      <c r="W550" s="53"/>
      <c r="X550" s="47">
        <v>400000</v>
      </c>
      <c r="Y550" s="47">
        <f>X550*1.12</f>
        <v>448000.00000000006</v>
      </c>
      <c r="Z550" s="4"/>
      <c r="AA550" s="4" t="s">
        <v>1405</v>
      </c>
      <c r="AB550" s="4"/>
      <c r="AC550" s="28"/>
      <c r="AD550" s="43"/>
    </row>
    <row r="551" spans="1:30" s="44" customFormat="1" ht="78.75" customHeight="1">
      <c r="A551" s="3" t="s">
        <v>2076</v>
      </c>
      <c r="B551" s="4" t="s">
        <v>493</v>
      </c>
      <c r="C551" s="4" t="s">
        <v>494</v>
      </c>
      <c r="D551" s="70" t="s">
        <v>82</v>
      </c>
      <c r="E551" s="18" t="s">
        <v>84</v>
      </c>
      <c r="F551" s="18" t="s">
        <v>83</v>
      </c>
      <c r="G551" s="18" t="s">
        <v>85</v>
      </c>
      <c r="H551" s="3" t="s">
        <v>80</v>
      </c>
      <c r="I551" s="3" t="s">
        <v>2622</v>
      </c>
      <c r="J551" s="3"/>
      <c r="K551" s="4" t="s">
        <v>497</v>
      </c>
      <c r="L551" s="4">
        <v>100</v>
      </c>
      <c r="M551" s="3">
        <v>231010000</v>
      </c>
      <c r="N551" s="4" t="s">
        <v>498</v>
      </c>
      <c r="O551" s="4" t="s">
        <v>1515</v>
      </c>
      <c r="P551" s="4" t="s">
        <v>498</v>
      </c>
      <c r="Q551" s="4"/>
      <c r="R551" s="16" t="s">
        <v>1994</v>
      </c>
      <c r="S551" s="4" t="s">
        <v>1400</v>
      </c>
      <c r="T551" s="12"/>
      <c r="U551" s="3" t="s">
        <v>173</v>
      </c>
      <c r="V551" s="3"/>
      <c r="W551" s="4"/>
      <c r="X551" s="26">
        <v>133929</v>
      </c>
      <c r="Y551" s="26">
        <v>150000.48</v>
      </c>
      <c r="Z551" s="4"/>
      <c r="AA551" s="4"/>
      <c r="AB551" s="4"/>
      <c r="AC551" s="28"/>
      <c r="AD551" s="43"/>
    </row>
    <row r="552" spans="1:245" s="28" customFormat="1" ht="174.75" customHeight="1">
      <c r="A552" s="3" t="s">
        <v>2077</v>
      </c>
      <c r="B552" s="4" t="s">
        <v>493</v>
      </c>
      <c r="C552" s="4" t="s">
        <v>494</v>
      </c>
      <c r="D552" s="70" t="s">
        <v>82</v>
      </c>
      <c r="E552" s="18" t="s">
        <v>84</v>
      </c>
      <c r="F552" s="18" t="s">
        <v>83</v>
      </c>
      <c r="G552" s="18" t="s">
        <v>85</v>
      </c>
      <c r="H552" s="3" t="s">
        <v>80</v>
      </c>
      <c r="I552" s="120" t="s">
        <v>2623</v>
      </c>
      <c r="J552" s="119"/>
      <c r="K552" s="4" t="s">
        <v>497</v>
      </c>
      <c r="L552" s="4">
        <v>100</v>
      </c>
      <c r="M552" s="3">
        <v>231010000</v>
      </c>
      <c r="N552" s="4" t="s">
        <v>498</v>
      </c>
      <c r="O552" s="118" t="s">
        <v>1515</v>
      </c>
      <c r="P552" s="4" t="s">
        <v>498</v>
      </c>
      <c r="Q552" s="4"/>
      <c r="R552" s="16" t="s">
        <v>1994</v>
      </c>
      <c r="S552" s="4" t="s">
        <v>1400</v>
      </c>
      <c r="T552" s="12"/>
      <c r="U552" s="3" t="s">
        <v>173</v>
      </c>
      <c r="V552" s="3"/>
      <c r="W552" s="4"/>
      <c r="X552" s="26">
        <v>357143</v>
      </c>
      <c r="Y552" s="26">
        <v>400000.16000000003</v>
      </c>
      <c r="Z552" s="4"/>
      <c r="AA552" s="4"/>
      <c r="AB552" s="4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  <c r="FH552" s="8"/>
      <c r="FI552" s="8"/>
      <c r="FJ552" s="8"/>
      <c r="FK552" s="8"/>
      <c r="FL552" s="8"/>
      <c r="FM552" s="8"/>
      <c r="FN552" s="8"/>
      <c r="FO552" s="8"/>
      <c r="FP552" s="8"/>
      <c r="FQ552" s="8"/>
      <c r="FR552" s="8"/>
      <c r="FS552" s="8"/>
      <c r="FT552" s="8"/>
      <c r="FU552" s="8"/>
      <c r="FV552" s="8"/>
      <c r="FW552" s="8"/>
      <c r="FX552" s="8"/>
      <c r="FY552" s="8"/>
      <c r="FZ552" s="8"/>
      <c r="GA552" s="8"/>
      <c r="GB552" s="8"/>
      <c r="GC552" s="8"/>
      <c r="GD552" s="8"/>
      <c r="GE552" s="8"/>
      <c r="GF552" s="8"/>
      <c r="GG552" s="8"/>
      <c r="GH552" s="8"/>
      <c r="GI552" s="8"/>
      <c r="GJ552" s="8"/>
      <c r="GK552" s="8"/>
      <c r="GL552" s="8"/>
      <c r="GM552" s="8"/>
      <c r="GN552" s="8"/>
      <c r="GO552" s="8"/>
      <c r="GP552" s="8"/>
      <c r="GQ552" s="8"/>
      <c r="GR552" s="8"/>
      <c r="GS552" s="8"/>
      <c r="GT552" s="8"/>
      <c r="GU552" s="8"/>
      <c r="GV552" s="8"/>
      <c r="GW552" s="8"/>
      <c r="GX552" s="8"/>
      <c r="GY552" s="8"/>
      <c r="GZ552" s="8"/>
      <c r="HA552" s="8"/>
      <c r="HB552" s="8"/>
      <c r="HC552" s="8"/>
      <c r="HD552" s="8"/>
      <c r="HE552" s="8"/>
      <c r="HF552" s="8"/>
      <c r="HG552" s="8"/>
      <c r="HH552" s="8"/>
      <c r="HI552" s="8"/>
      <c r="HJ552" s="8"/>
      <c r="HK552" s="8"/>
      <c r="HL552" s="8"/>
      <c r="HM552" s="8"/>
      <c r="HN552" s="8"/>
      <c r="HO552" s="8"/>
      <c r="HP552" s="8"/>
      <c r="HQ552" s="8"/>
      <c r="HR552" s="8"/>
      <c r="HS552" s="8"/>
      <c r="HT552" s="8"/>
      <c r="HU552" s="8"/>
      <c r="HV552" s="8"/>
      <c r="HW552" s="8"/>
      <c r="HX552" s="8"/>
      <c r="HY552" s="8"/>
      <c r="HZ552" s="8"/>
      <c r="IA552" s="8"/>
      <c r="IB552" s="8"/>
      <c r="IC552" s="8"/>
      <c r="ID552" s="8"/>
      <c r="IE552" s="8"/>
      <c r="IF552" s="8"/>
      <c r="IG552" s="8"/>
      <c r="IH552" s="8"/>
      <c r="II552" s="8"/>
      <c r="IJ552" s="8"/>
      <c r="IK552" s="8"/>
    </row>
    <row r="553" spans="1:29" ht="89.25" customHeight="1">
      <c r="A553" s="3" t="s">
        <v>2078</v>
      </c>
      <c r="B553" s="4" t="s">
        <v>493</v>
      </c>
      <c r="C553" s="4" t="s">
        <v>494</v>
      </c>
      <c r="D553" s="4" t="s">
        <v>916</v>
      </c>
      <c r="E553" s="4" t="s">
        <v>918</v>
      </c>
      <c r="F553" s="4" t="s">
        <v>917</v>
      </c>
      <c r="G553" s="4" t="s">
        <v>920</v>
      </c>
      <c r="H553" s="3" t="s">
        <v>919</v>
      </c>
      <c r="I553" s="3" t="s">
        <v>921</v>
      </c>
      <c r="J553" s="3"/>
      <c r="K553" s="4" t="s">
        <v>497</v>
      </c>
      <c r="L553" s="4">
        <v>100</v>
      </c>
      <c r="M553" s="3">
        <v>231010000</v>
      </c>
      <c r="N553" s="4" t="s">
        <v>498</v>
      </c>
      <c r="O553" s="13" t="s">
        <v>499</v>
      </c>
      <c r="P553" s="4" t="s">
        <v>498</v>
      </c>
      <c r="Q553" s="4"/>
      <c r="R553" s="16" t="s">
        <v>1994</v>
      </c>
      <c r="S553" s="16" t="s">
        <v>86</v>
      </c>
      <c r="T553" s="49"/>
      <c r="U553" s="48"/>
      <c r="V553" s="3"/>
      <c r="W553" s="5"/>
      <c r="X553" s="47">
        <v>535714.2857142857</v>
      </c>
      <c r="Y553" s="47">
        <f>X553*1.12</f>
        <v>600000</v>
      </c>
      <c r="Z553" s="4"/>
      <c r="AA553" s="4" t="s">
        <v>1405</v>
      </c>
      <c r="AB553" s="4"/>
      <c r="AC553" s="28"/>
    </row>
    <row r="554" spans="1:29" ht="139.5" customHeight="1">
      <c r="A554" s="3" t="s">
        <v>2079</v>
      </c>
      <c r="B554" s="4" t="s">
        <v>493</v>
      </c>
      <c r="C554" s="4" t="s">
        <v>494</v>
      </c>
      <c r="D554" s="4" t="s">
        <v>142</v>
      </c>
      <c r="E554" s="3" t="s">
        <v>143</v>
      </c>
      <c r="F554" s="3" t="s">
        <v>141</v>
      </c>
      <c r="G554" s="3" t="s">
        <v>141</v>
      </c>
      <c r="H554" s="4" t="s">
        <v>143</v>
      </c>
      <c r="I554" s="3" t="s">
        <v>2008</v>
      </c>
      <c r="J554" s="3"/>
      <c r="K554" s="4" t="s">
        <v>497</v>
      </c>
      <c r="L554" s="4">
        <v>100</v>
      </c>
      <c r="M554" s="12" t="s">
        <v>2578</v>
      </c>
      <c r="N554" s="4" t="s">
        <v>498</v>
      </c>
      <c r="O554" s="4" t="s">
        <v>561</v>
      </c>
      <c r="P554" s="4" t="s">
        <v>498</v>
      </c>
      <c r="Q554" s="4"/>
      <c r="R554" s="4" t="s">
        <v>1479</v>
      </c>
      <c r="S554" s="16" t="s">
        <v>86</v>
      </c>
      <c r="T554" s="49"/>
      <c r="U554" s="48"/>
      <c r="V554" s="3"/>
      <c r="W554" s="5"/>
      <c r="X554" s="47">
        <v>29999.999999999996</v>
      </c>
      <c r="Y554" s="26">
        <f aca="true" t="shared" si="33" ref="Y554:Y559">X554*1.12</f>
        <v>33600</v>
      </c>
      <c r="Z554" s="5"/>
      <c r="AA554" s="40" t="s">
        <v>1405</v>
      </c>
      <c r="AB554" s="4"/>
      <c r="AC554" s="28"/>
    </row>
    <row r="555" spans="1:245" s="28" customFormat="1" ht="42" customHeight="1">
      <c r="A555" s="3" t="s">
        <v>2080</v>
      </c>
      <c r="B555" s="4" t="s">
        <v>493</v>
      </c>
      <c r="C555" s="4" t="s">
        <v>494</v>
      </c>
      <c r="D555" s="4" t="s">
        <v>75</v>
      </c>
      <c r="E555" s="4" t="s">
        <v>77</v>
      </c>
      <c r="F555" s="3" t="s">
        <v>76</v>
      </c>
      <c r="G555" s="4" t="s">
        <v>78</v>
      </c>
      <c r="H555" s="3" t="s">
        <v>73</v>
      </c>
      <c r="I555" s="4" t="s">
        <v>2663</v>
      </c>
      <c r="J555" s="4"/>
      <c r="K555" s="4" t="s">
        <v>497</v>
      </c>
      <c r="L555" s="11">
        <v>100</v>
      </c>
      <c r="M555" s="12" t="s">
        <v>2578</v>
      </c>
      <c r="N555" s="4" t="s">
        <v>498</v>
      </c>
      <c r="O555" s="4" t="s">
        <v>509</v>
      </c>
      <c r="P555" s="4" t="s">
        <v>498</v>
      </c>
      <c r="Q555" s="4"/>
      <c r="R555" s="16" t="s">
        <v>1479</v>
      </c>
      <c r="S555" s="59" t="s">
        <v>501</v>
      </c>
      <c r="T555" s="12"/>
      <c r="U555" s="4"/>
      <c r="V555" s="24"/>
      <c r="W555" s="24"/>
      <c r="X555" s="24">
        <v>200000</v>
      </c>
      <c r="Y555" s="26">
        <f t="shared" si="33"/>
        <v>224000.00000000003</v>
      </c>
      <c r="Z555" s="4"/>
      <c r="AA555" s="40" t="s">
        <v>1405</v>
      </c>
      <c r="AB555" s="4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  <c r="FH555" s="8"/>
      <c r="FI555" s="8"/>
      <c r="FJ555" s="8"/>
      <c r="FK555" s="8"/>
      <c r="FL555" s="8"/>
      <c r="FM555" s="8"/>
      <c r="FN555" s="8"/>
      <c r="FO555" s="8"/>
      <c r="FP555" s="8"/>
      <c r="FQ555" s="8"/>
      <c r="FR555" s="8"/>
      <c r="FS555" s="8"/>
      <c r="FT555" s="8"/>
      <c r="FU555" s="8"/>
      <c r="FV555" s="8"/>
      <c r="FW555" s="8"/>
      <c r="FX555" s="8"/>
      <c r="FY555" s="8"/>
      <c r="FZ555" s="8"/>
      <c r="GA555" s="8"/>
      <c r="GB555" s="8"/>
      <c r="GC555" s="8"/>
      <c r="GD555" s="8"/>
      <c r="GE555" s="8"/>
      <c r="GF555" s="8"/>
      <c r="GG555" s="8"/>
      <c r="GH555" s="8"/>
      <c r="GI555" s="8"/>
      <c r="GJ555" s="8"/>
      <c r="GK555" s="8"/>
      <c r="GL555" s="8"/>
      <c r="GM555" s="8"/>
      <c r="GN555" s="8"/>
      <c r="GO555" s="8"/>
      <c r="GP555" s="8"/>
      <c r="GQ555" s="8"/>
      <c r="GR555" s="8"/>
      <c r="GS555" s="8"/>
      <c r="GT555" s="8"/>
      <c r="GU555" s="8"/>
      <c r="GV555" s="8"/>
      <c r="GW555" s="8"/>
      <c r="GX555" s="8"/>
      <c r="GY555" s="8"/>
      <c r="GZ555" s="8"/>
      <c r="HA555" s="8"/>
      <c r="HB555" s="8"/>
      <c r="HC555" s="8"/>
      <c r="HD555" s="8"/>
      <c r="HE555" s="8"/>
      <c r="HF555" s="8"/>
      <c r="HG555" s="8"/>
      <c r="HH555" s="8"/>
      <c r="HI555" s="8"/>
      <c r="HJ555" s="8"/>
      <c r="HK555" s="8"/>
      <c r="HL555" s="8"/>
      <c r="HM555" s="8"/>
      <c r="HN555" s="8"/>
      <c r="HO555" s="8"/>
      <c r="HP555" s="8"/>
      <c r="HQ555" s="8"/>
      <c r="HR555" s="8"/>
      <c r="HS555" s="8"/>
      <c r="HT555" s="8"/>
      <c r="HU555" s="8"/>
      <c r="HV555" s="8"/>
      <c r="HW555" s="8"/>
      <c r="HX555" s="8"/>
      <c r="HY555" s="8"/>
      <c r="HZ555" s="8"/>
      <c r="IA555" s="8"/>
      <c r="IB555" s="8"/>
      <c r="IC555" s="8"/>
      <c r="ID555" s="8"/>
      <c r="IE555" s="8"/>
      <c r="IF555" s="8"/>
      <c r="IG555" s="8"/>
      <c r="IH555" s="8"/>
      <c r="II555" s="8"/>
      <c r="IJ555" s="8"/>
      <c r="IK555" s="8"/>
    </row>
    <row r="556" spans="1:29" ht="81" customHeight="1">
      <c r="A556" s="3" t="s">
        <v>2081</v>
      </c>
      <c r="B556" s="4" t="s">
        <v>493</v>
      </c>
      <c r="C556" s="4" t="s">
        <v>494</v>
      </c>
      <c r="D556" s="4" t="s">
        <v>1041</v>
      </c>
      <c r="E556" s="4" t="s">
        <v>1043</v>
      </c>
      <c r="F556" s="3" t="s">
        <v>1042</v>
      </c>
      <c r="G556" s="4" t="s">
        <v>1045</v>
      </c>
      <c r="H556" s="4" t="s">
        <v>1044</v>
      </c>
      <c r="I556" s="3"/>
      <c r="J556" s="3"/>
      <c r="K556" s="4" t="s">
        <v>497</v>
      </c>
      <c r="L556" s="4">
        <v>100</v>
      </c>
      <c r="M556" s="12" t="s">
        <v>2578</v>
      </c>
      <c r="N556" s="4" t="s">
        <v>498</v>
      </c>
      <c r="O556" s="13" t="s">
        <v>499</v>
      </c>
      <c r="P556" s="4" t="s">
        <v>498</v>
      </c>
      <c r="Q556" s="4"/>
      <c r="R556" s="4" t="s">
        <v>1479</v>
      </c>
      <c r="S556" s="16" t="s">
        <v>86</v>
      </c>
      <c r="T556" s="12"/>
      <c r="U556" s="3" t="s">
        <v>173</v>
      </c>
      <c r="V556" s="26"/>
      <c r="W556" s="24"/>
      <c r="X556" s="26">
        <v>60000</v>
      </c>
      <c r="Y556" s="26">
        <f t="shared" si="33"/>
        <v>67200</v>
      </c>
      <c r="Z556" s="4"/>
      <c r="AA556" s="40" t="s">
        <v>1405</v>
      </c>
      <c r="AB556" s="4"/>
      <c r="AC556" s="28"/>
    </row>
    <row r="557" spans="1:29" ht="53.25" customHeight="1">
      <c r="A557" s="3" t="s">
        <v>2082</v>
      </c>
      <c r="B557" s="4" t="s">
        <v>493</v>
      </c>
      <c r="C557" s="4" t="s">
        <v>494</v>
      </c>
      <c r="D557" s="4" t="s">
        <v>142</v>
      </c>
      <c r="E557" s="4" t="s">
        <v>143</v>
      </c>
      <c r="F557" s="3" t="s">
        <v>141</v>
      </c>
      <c r="G557" s="4" t="s">
        <v>143</v>
      </c>
      <c r="H557" s="3" t="s">
        <v>141</v>
      </c>
      <c r="I557" s="3" t="s">
        <v>1046</v>
      </c>
      <c r="J557" s="3"/>
      <c r="K557" s="4" t="s">
        <v>497</v>
      </c>
      <c r="L557" s="4">
        <v>100</v>
      </c>
      <c r="M557" s="12" t="s">
        <v>2578</v>
      </c>
      <c r="N557" s="4" t="s">
        <v>498</v>
      </c>
      <c r="O557" s="13" t="s">
        <v>561</v>
      </c>
      <c r="P557" s="4" t="s">
        <v>498</v>
      </c>
      <c r="Q557" s="4"/>
      <c r="R557" s="4" t="s">
        <v>1479</v>
      </c>
      <c r="S557" s="16" t="s">
        <v>86</v>
      </c>
      <c r="T557" s="25"/>
      <c r="U557" s="14"/>
      <c r="V557" s="26"/>
      <c r="W557" s="24"/>
      <c r="X557" s="26">
        <v>35000</v>
      </c>
      <c r="Y557" s="26">
        <f t="shared" si="33"/>
        <v>39200.00000000001</v>
      </c>
      <c r="Z557" s="4"/>
      <c r="AA557" s="40" t="s">
        <v>1405</v>
      </c>
      <c r="AB557" s="4"/>
      <c r="AC557" s="28"/>
    </row>
    <row r="558" spans="1:29" ht="53.25" customHeight="1">
      <c r="A558" s="3" t="s">
        <v>2083</v>
      </c>
      <c r="B558" s="4" t="s">
        <v>493</v>
      </c>
      <c r="C558" s="4" t="s">
        <v>494</v>
      </c>
      <c r="D558" s="4" t="s">
        <v>144</v>
      </c>
      <c r="E558" s="4" t="s">
        <v>145</v>
      </c>
      <c r="F558" s="4" t="s">
        <v>1052</v>
      </c>
      <c r="G558" s="4" t="s">
        <v>145</v>
      </c>
      <c r="H558" s="4" t="s">
        <v>1052</v>
      </c>
      <c r="I558" s="3" t="s">
        <v>1053</v>
      </c>
      <c r="J558" s="3"/>
      <c r="K558" s="4" t="s">
        <v>497</v>
      </c>
      <c r="L558" s="4">
        <v>100</v>
      </c>
      <c r="M558" s="12" t="s">
        <v>2578</v>
      </c>
      <c r="N558" s="4" t="s">
        <v>498</v>
      </c>
      <c r="O558" s="4" t="s">
        <v>499</v>
      </c>
      <c r="P558" s="4" t="s">
        <v>498</v>
      </c>
      <c r="Q558" s="4"/>
      <c r="R558" s="4" t="s">
        <v>1479</v>
      </c>
      <c r="S558" s="16" t="s">
        <v>86</v>
      </c>
      <c r="T558" s="25"/>
      <c r="U558" s="14"/>
      <c r="V558" s="26"/>
      <c r="W558" s="24"/>
      <c r="X558" s="26">
        <v>40000</v>
      </c>
      <c r="Y558" s="26">
        <f t="shared" si="33"/>
        <v>44800.00000000001</v>
      </c>
      <c r="Z558" s="4"/>
      <c r="AA558" s="40" t="s">
        <v>1405</v>
      </c>
      <c r="AB558" s="4"/>
      <c r="AC558" s="28"/>
    </row>
    <row r="559" spans="1:29" ht="53.25" customHeight="1">
      <c r="A559" s="3" t="s">
        <v>2084</v>
      </c>
      <c r="B559" s="4" t="s">
        <v>493</v>
      </c>
      <c r="C559" s="4" t="s">
        <v>494</v>
      </c>
      <c r="D559" s="4" t="s">
        <v>931</v>
      </c>
      <c r="E559" s="4" t="s">
        <v>2619</v>
      </c>
      <c r="F559" s="4" t="s">
        <v>932</v>
      </c>
      <c r="G559" s="4" t="s">
        <v>933</v>
      </c>
      <c r="H559" s="4" t="s">
        <v>2618</v>
      </c>
      <c r="I559" s="3" t="s">
        <v>2620</v>
      </c>
      <c r="J559" s="3"/>
      <c r="K559" s="4" t="s">
        <v>497</v>
      </c>
      <c r="L559" s="4">
        <v>100</v>
      </c>
      <c r="M559" s="12" t="s">
        <v>2578</v>
      </c>
      <c r="N559" s="4" t="s">
        <v>498</v>
      </c>
      <c r="O559" s="4" t="s">
        <v>1515</v>
      </c>
      <c r="P559" s="4" t="s">
        <v>498</v>
      </c>
      <c r="Q559" s="4"/>
      <c r="R559" s="4" t="s">
        <v>1479</v>
      </c>
      <c r="S559" s="16" t="s">
        <v>86</v>
      </c>
      <c r="T559" s="25"/>
      <c r="U559" s="14"/>
      <c r="V559" s="3"/>
      <c r="W559" s="4"/>
      <c r="X559" s="26">
        <f>385714+1300000</f>
        <v>1685714</v>
      </c>
      <c r="Y559" s="26">
        <f t="shared" si="33"/>
        <v>1887999.6800000002</v>
      </c>
      <c r="Z559" s="4"/>
      <c r="AA559" s="40" t="s">
        <v>1405</v>
      </c>
      <c r="AB559" s="4"/>
      <c r="AC559" s="28"/>
    </row>
    <row r="560" spans="1:31" ht="53.25" customHeight="1">
      <c r="A560" s="3" t="s">
        <v>2004</v>
      </c>
      <c r="B560" s="4" t="s">
        <v>493</v>
      </c>
      <c r="C560" s="4" t="s">
        <v>494</v>
      </c>
      <c r="D560" s="4" t="s">
        <v>1622</v>
      </c>
      <c r="E560" s="4" t="s">
        <v>1645</v>
      </c>
      <c r="F560" s="3" t="s">
        <v>1646</v>
      </c>
      <c r="G560" s="4" t="s">
        <v>1647</v>
      </c>
      <c r="H560" s="3" t="s">
        <v>154</v>
      </c>
      <c r="I560" s="3" t="s">
        <v>1648</v>
      </c>
      <c r="J560" s="3"/>
      <c r="K560" s="3" t="s">
        <v>497</v>
      </c>
      <c r="L560" s="3">
        <v>97.8</v>
      </c>
      <c r="M560" s="4">
        <v>231010000</v>
      </c>
      <c r="N560" s="4" t="s">
        <v>498</v>
      </c>
      <c r="O560" s="3" t="s">
        <v>499</v>
      </c>
      <c r="P560" s="4" t="s">
        <v>498</v>
      </c>
      <c r="Q560" s="3"/>
      <c r="R560" s="3" t="s">
        <v>1394</v>
      </c>
      <c r="S560" s="12" t="s">
        <v>1437</v>
      </c>
      <c r="T560" s="39"/>
      <c r="U560" s="5"/>
      <c r="V560" s="5"/>
      <c r="W560" s="53"/>
      <c r="X560" s="114">
        <v>0</v>
      </c>
      <c r="Y560" s="114">
        <v>0</v>
      </c>
      <c r="Z560" s="42"/>
      <c r="AA560" s="4" t="s">
        <v>1405</v>
      </c>
      <c r="AB560" s="5">
        <v>6</v>
      </c>
      <c r="AC560" s="28"/>
      <c r="AD560" s="45"/>
      <c r="AE560" s="45"/>
    </row>
    <row r="561" spans="1:31" ht="53.25" customHeight="1">
      <c r="A561" s="3" t="s">
        <v>2694</v>
      </c>
      <c r="B561" s="4" t="s">
        <v>493</v>
      </c>
      <c r="C561" s="4" t="s">
        <v>494</v>
      </c>
      <c r="D561" s="4" t="s">
        <v>1622</v>
      </c>
      <c r="E561" s="4" t="s">
        <v>1645</v>
      </c>
      <c r="F561" s="3" t="s">
        <v>1646</v>
      </c>
      <c r="G561" s="4" t="s">
        <v>1647</v>
      </c>
      <c r="H561" s="3" t="s">
        <v>154</v>
      </c>
      <c r="I561" s="3" t="s">
        <v>2695</v>
      </c>
      <c r="J561" s="3"/>
      <c r="K561" s="3" t="s">
        <v>497</v>
      </c>
      <c r="L561" s="3">
        <v>97.8</v>
      </c>
      <c r="M561" s="4">
        <v>231010000</v>
      </c>
      <c r="N561" s="4" t="s">
        <v>498</v>
      </c>
      <c r="O561" s="3" t="s">
        <v>499</v>
      </c>
      <c r="P561" s="4" t="s">
        <v>498</v>
      </c>
      <c r="Q561" s="3"/>
      <c r="R561" s="3" t="s">
        <v>1394</v>
      </c>
      <c r="S561" s="12" t="s">
        <v>1437</v>
      </c>
      <c r="T561" s="39"/>
      <c r="U561" s="5"/>
      <c r="V561" s="5"/>
      <c r="W561" s="53"/>
      <c r="X561" s="114">
        <v>2232143</v>
      </c>
      <c r="Y561" s="114">
        <v>2500000</v>
      </c>
      <c r="Z561" s="42"/>
      <c r="AA561" s="4" t="s">
        <v>1405</v>
      </c>
      <c r="AB561" s="5"/>
      <c r="AC561" s="28"/>
      <c r="AD561" s="45"/>
      <c r="AE561" s="45"/>
    </row>
    <row r="562" spans="1:29" s="29" customFormat="1" ht="97.5" customHeight="1">
      <c r="A562" s="3" t="s">
        <v>2085</v>
      </c>
      <c r="B562" s="4" t="s">
        <v>493</v>
      </c>
      <c r="C562" s="4" t="s">
        <v>494</v>
      </c>
      <c r="D562" s="4" t="s">
        <v>75</v>
      </c>
      <c r="E562" s="4" t="s">
        <v>77</v>
      </c>
      <c r="F562" s="3" t="s">
        <v>76</v>
      </c>
      <c r="G562" s="4" t="s">
        <v>78</v>
      </c>
      <c r="H562" s="3" t="s">
        <v>73</v>
      </c>
      <c r="I562" s="3" t="s">
        <v>1649</v>
      </c>
      <c r="J562" s="3"/>
      <c r="K562" s="3" t="s">
        <v>497</v>
      </c>
      <c r="L562" s="3">
        <v>100</v>
      </c>
      <c r="M562" s="4">
        <v>231010000</v>
      </c>
      <c r="N562" s="4" t="s">
        <v>498</v>
      </c>
      <c r="O562" s="13" t="s">
        <v>516</v>
      </c>
      <c r="P562" s="4" t="s">
        <v>498</v>
      </c>
      <c r="Q562" s="3"/>
      <c r="R562" s="3" t="s">
        <v>1394</v>
      </c>
      <c r="S562" s="4" t="s">
        <v>501</v>
      </c>
      <c r="T562" s="39"/>
      <c r="U562" s="5"/>
      <c r="V562" s="5"/>
      <c r="W562" s="53"/>
      <c r="X562" s="52">
        <f>Y562/1.12</f>
        <v>1339285.714285714</v>
      </c>
      <c r="Y562" s="114">
        <v>1500000</v>
      </c>
      <c r="Z562" s="42"/>
      <c r="AA562" s="4" t="s">
        <v>1405</v>
      </c>
      <c r="AB562" s="5"/>
      <c r="AC562" s="28"/>
    </row>
    <row r="563" spans="1:29" s="29" customFormat="1" ht="145.5" customHeight="1">
      <c r="A563" s="3" t="s">
        <v>2086</v>
      </c>
      <c r="B563" s="4" t="s">
        <v>493</v>
      </c>
      <c r="C563" s="4" t="s">
        <v>494</v>
      </c>
      <c r="D563" s="4" t="s">
        <v>75</v>
      </c>
      <c r="E563" s="4" t="s">
        <v>77</v>
      </c>
      <c r="F563" s="3" t="s">
        <v>76</v>
      </c>
      <c r="G563" s="4" t="s">
        <v>78</v>
      </c>
      <c r="H563" s="3" t="s">
        <v>73</v>
      </c>
      <c r="I563" s="3" t="s">
        <v>1650</v>
      </c>
      <c r="J563" s="3"/>
      <c r="K563" s="3" t="s">
        <v>497</v>
      </c>
      <c r="L563" s="3">
        <v>100</v>
      </c>
      <c r="M563" s="4">
        <v>231010000</v>
      </c>
      <c r="N563" s="4" t="s">
        <v>498</v>
      </c>
      <c r="O563" s="13" t="s">
        <v>516</v>
      </c>
      <c r="P563" s="4" t="s">
        <v>498</v>
      </c>
      <c r="Q563" s="3"/>
      <c r="R563" s="3" t="s">
        <v>1394</v>
      </c>
      <c r="S563" s="4" t="s">
        <v>501</v>
      </c>
      <c r="T563" s="39"/>
      <c r="U563" s="5"/>
      <c r="V563" s="5"/>
      <c r="W563" s="53"/>
      <c r="X563" s="52">
        <f>Y563/1.12</f>
        <v>66964.28571428571</v>
      </c>
      <c r="Y563" s="114">
        <v>75000</v>
      </c>
      <c r="Z563" s="42"/>
      <c r="AA563" s="4" t="s">
        <v>1405</v>
      </c>
      <c r="AB563" s="5"/>
      <c r="AC563" s="28"/>
    </row>
    <row r="564" spans="1:29" s="43" customFormat="1" ht="84" customHeight="1">
      <c r="A564" s="3" t="s">
        <v>2087</v>
      </c>
      <c r="B564" s="4" t="s">
        <v>493</v>
      </c>
      <c r="C564" s="4" t="s">
        <v>494</v>
      </c>
      <c r="D564" s="3" t="s">
        <v>1623</v>
      </c>
      <c r="E564" s="3" t="s">
        <v>1651</v>
      </c>
      <c r="F564" s="3" t="s">
        <v>1652</v>
      </c>
      <c r="G564" s="3" t="s">
        <v>1653</v>
      </c>
      <c r="H564" s="3" t="s">
        <v>1654</v>
      </c>
      <c r="I564" s="3" t="s">
        <v>801</v>
      </c>
      <c r="J564" s="3"/>
      <c r="K564" s="3" t="s">
        <v>506</v>
      </c>
      <c r="L564" s="3">
        <v>100</v>
      </c>
      <c r="M564" s="4">
        <v>231010000</v>
      </c>
      <c r="N564" s="4" t="s">
        <v>498</v>
      </c>
      <c r="O564" s="3" t="s">
        <v>516</v>
      </c>
      <c r="P564" s="4" t="s">
        <v>498</v>
      </c>
      <c r="Q564" s="3"/>
      <c r="R564" s="3" t="s">
        <v>1188</v>
      </c>
      <c r="S564" s="3" t="s">
        <v>86</v>
      </c>
      <c r="T564" s="5"/>
      <c r="U564" s="3"/>
      <c r="V564" s="3"/>
      <c r="W564" s="26"/>
      <c r="X564" s="26">
        <v>0</v>
      </c>
      <c r="Y564" s="26">
        <v>0</v>
      </c>
      <c r="Z564" s="3"/>
      <c r="AA564" s="4" t="s">
        <v>1405</v>
      </c>
      <c r="AB564" s="3" t="s">
        <v>2728</v>
      </c>
      <c r="AC564" s="28"/>
    </row>
    <row r="565" spans="1:29" s="43" customFormat="1" ht="84" customHeight="1">
      <c r="A565" s="3" t="s">
        <v>2732</v>
      </c>
      <c r="B565" s="4" t="s">
        <v>493</v>
      </c>
      <c r="C565" s="4" t="s">
        <v>494</v>
      </c>
      <c r="D565" s="3" t="s">
        <v>1623</v>
      </c>
      <c r="E565" s="3" t="s">
        <v>1651</v>
      </c>
      <c r="F565" s="3" t="s">
        <v>1652</v>
      </c>
      <c r="G565" s="3" t="s">
        <v>1653</v>
      </c>
      <c r="H565" s="3" t="s">
        <v>1654</v>
      </c>
      <c r="I565" s="3" t="s">
        <v>2738</v>
      </c>
      <c r="J565" s="3"/>
      <c r="K565" s="3" t="s">
        <v>506</v>
      </c>
      <c r="L565" s="3">
        <v>100</v>
      </c>
      <c r="M565" s="4">
        <v>231010000</v>
      </c>
      <c r="N565" s="4" t="s">
        <v>498</v>
      </c>
      <c r="O565" s="3" t="s">
        <v>1562</v>
      </c>
      <c r="P565" s="4" t="s">
        <v>498</v>
      </c>
      <c r="Q565" s="3"/>
      <c r="R565" s="3" t="s">
        <v>1188</v>
      </c>
      <c r="S565" s="3" t="s">
        <v>86</v>
      </c>
      <c r="T565" s="5"/>
      <c r="U565" s="3"/>
      <c r="V565" s="3"/>
      <c r="W565" s="26"/>
      <c r="X565" s="26">
        <v>0</v>
      </c>
      <c r="Y565" s="26">
        <v>0</v>
      </c>
      <c r="Z565" s="3"/>
      <c r="AA565" s="4" t="s">
        <v>1405</v>
      </c>
      <c r="AB565" s="3">
        <v>11</v>
      </c>
      <c r="AC565" s="28"/>
    </row>
    <row r="566" spans="1:29" s="43" customFormat="1" ht="84" customHeight="1">
      <c r="A566" s="3" t="s">
        <v>2999</v>
      </c>
      <c r="B566" s="4" t="s">
        <v>493</v>
      </c>
      <c r="C566" s="4" t="s">
        <v>494</v>
      </c>
      <c r="D566" s="3" t="s">
        <v>1623</v>
      </c>
      <c r="E566" s="3" t="s">
        <v>1651</v>
      </c>
      <c r="F566" s="3" t="s">
        <v>1652</v>
      </c>
      <c r="G566" s="3" t="s">
        <v>1653</v>
      </c>
      <c r="H566" s="3" t="s">
        <v>1654</v>
      </c>
      <c r="I566" s="3" t="s">
        <v>2738</v>
      </c>
      <c r="J566" s="3"/>
      <c r="K566" s="3" t="s">
        <v>506</v>
      </c>
      <c r="L566" s="3">
        <v>100</v>
      </c>
      <c r="M566" s="4">
        <v>231010000</v>
      </c>
      <c r="N566" s="4" t="s">
        <v>498</v>
      </c>
      <c r="O566" s="3" t="s">
        <v>1532</v>
      </c>
      <c r="P566" s="4" t="s">
        <v>498</v>
      </c>
      <c r="Q566" s="3"/>
      <c r="R566" s="3" t="s">
        <v>1188</v>
      </c>
      <c r="S566" s="3" t="s">
        <v>86</v>
      </c>
      <c r="T566" s="5"/>
      <c r="U566" s="3"/>
      <c r="V566" s="3"/>
      <c r="W566" s="26"/>
      <c r="X566" s="26">
        <f>Y566/1.12</f>
        <v>223214.28571428568</v>
      </c>
      <c r="Y566" s="26">
        <v>250000</v>
      </c>
      <c r="Z566" s="3"/>
      <c r="AA566" s="4" t="s">
        <v>1405</v>
      </c>
      <c r="AB566" s="3"/>
      <c r="AC566" s="28"/>
    </row>
    <row r="567" spans="1:29" s="29" customFormat="1" ht="127.5">
      <c r="A567" s="3" t="s">
        <v>2088</v>
      </c>
      <c r="B567" s="4" t="s">
        <v>493</v>
      </c>
      <c r="C567" s="4" t="s">
        <v>494</v>
      </c>
      <c r="D567" s="4" t="s">
        <v>75</v>
      </c>
      <c r="E567" s="4" t="s">
        <v>77</v>
      </c>
      <c r="F567" s="4" t="s">
        <v>76</v>
      </c>
      <c r="G567" s="4" t="s">
        <v>78</v>
      </c>
      <c r="H567" s="4" t="s">
        <v>73</v>
      </c>
      <c r="I567" s="4" t="s">
        <v>1454</v>
      </c>
      <c r="J567" s="4"/>
      <c r="K567" s="4" t="s">
        <v>497</v>
      </c>
      <c r="L567" s="4">
        <v>100</v>
      </c>
      <c r="M567" s="4">
        <v>231010000</v>
      </c>
      <c r="N567" s="4" t="s">
        <v>498</v>
      </c>
      <c r="O567" s="13" t="s">
        <v>593</v>
      </c>
      <c r="P567" s="4" t="s">
        <v>498</v>
      </c>
      <c r="Q567" s="4"/>
      <c r="R567" s="16" t="s">
        <v>1188</v>
      </c>
      <c r="S567" s="4" t="s">
        <v>501</v>
      </c>
      <c r="T567" s="5"/>
      <c r="U567" s="5"/>
      <c r="V567" s="5"/>
      <c r="W567" s="52"/>
      <c r="X567" s="52">
        <v>1200000</v>
      </c>
      <c r="Y567" s="53">
        <v>1344000.0000000002</v>
      </c>
      <c r="Z567" s="42"/>
      <c r="AA567" s="4" t="s">
        <v>1405</v>
      </c>
      <c r="AB567" s="5"/>
      <c r="AC567" s="28"/>
    </row>
    <row r="568" spans="1:29" s="29" customFormat="1" ht="127.5">
      <c r="A568" s="3" t="s">
        <v>2089</v>
      </c>
      <c r="B568" s="4" t="s">
        <v>493</v>
      </c>
      <c r="C568" s="4" t="s">
        <v>494</v>
      </c>
      <c r="D568" s="4" t="s">
        <v>75</v>
      </c>
      <c r="E568" s="4" t="s">
        <v>77</v>
      </c>
      <c r="F568" s="3" t="s">
        <v>76</v>
      </c>
      <c r="G568" s="4" t="s">
        <v>78</v>
      </c>
      <c r="H568" s="3" t="s">
        <v>1666</v>
      </c>
      <c r="I568" s="4" t="s">
        <v>27</v>
      </c>
      <c r="J568" s="4"/>
      <c r="K568" s="4" t="s">
        <v>497</v>
      </c>
      <c r="L568" s="4">
        <v>100</v>
      </c>
      <c r="M568" s="4">
        <v>231010000</v>
      </c>
      <c r="N568" s="4" t="s">
        <v>498</v>
      </c>
      <c r="O568" s="13" t="s">
        <v>658</v>
      </c>
      <c r="P568" s="4" t="s">
        <v>498</v>
      </c>
      <c r="Q568" s="4"/>
      <c r="R568" s="16" t="s">
        <v>1188</v>
      </c>
      <c r="S568" s="4" t="s">
        <v>501</v>
      </c>
      <c r="T568" s="5"/>
      <c r="U568" s="5"/>
      <c r="V568" s="5"/>
      <c r="W568" s="53"/>
      <c r="X568" s="52">
        <f>5000*2+2500*39</f>
        <v>107500</v>
      </c>
      <c r="Y568" s="115">
        <f>X568*1.12</f>
        <v>120400.00000000001</v>
      </c>
      <c r="Z568" s="42"/>
      <c r="AA568" s="4" t="s">
        <v>1405</v>
      </c>
      <c r="AB568" s="5"/>
      <c r="AC568" s="28"/>
    </row>
    <row r="569" spans="1:29" s="29" customFormat="1" ht="80.25" customHeight="1">
      <c r="A569" s="3" t="s">
        <v>2090</v>
      </c>
      <c r="B569" s="4" t="s">
        <v>493</v>
      </c>
      <c r="C569" s="4" t="s">
        <v>494</v>
      </c>
      <c r="D569" s="4" t="s">
        <v>113</v>
      </c>
      <c r="E569" s="4" t="s">
        <v>114</v>
      </c>
      <c r="F569" s="4" t="s">
        <v>1923</v>
      </c>
      <c r="G569" s="4" t="s">
        <v>114</v>
      </c>
      <c r="H569" s="4" t="s">
        <v>1923</v>
      </c>
      <c r="I569" s="4"/>
      <c r="J569" s="4"/>
      <c r="K569" s="4" t="s">
        <v>506</v>
      </c>
      <c r="L569" s="4">
        <v>100</v>
      </c>
      <c r="M569" s="4">
        <v>231010000</v>
      </c>
      <c r="N569" s="4" t="s">
        <v>498</v>
      </c>
      <c r="O569" s="4" t="s">
        <v>516</v>
      </c>
      <c r="P569" s="4" t="s">
        <v>498</v>
      </c>
      <c r="Q569" s="4"/>
      <c r="R569" s="4" t="s">
        <v>1479</v>
      </c>
      <c r="S569" s="16" t="s">
        <v>86</v>
      </c>
      <c r="T569" s="74"/>
      <c r="U569" s="76"/>
      <c r="V569" s="76"/>
      <c r="W569" s="110"/>
      <c r="X569" s="116">
        <f>Y569/1.12</f>
        <v>0</v>
      </c>
      <c r="Y569" s="116">
        <v>0</v>
      </c>
      <c r="Z569" s="77"/>
      <c r="AA569" s="4" t="s">
        <v>1405</v>
      </c>
      <c r="AB569" s="76">
        <v>7</v>
      </c>
      <c r="AC569" s="129"/>
    </row>
    <row r="570" spans="1:29" s="29" customFormat="1" ht="80.25" customHeight="1">
      <c r="A570" s="3" t="s">
        <v>2700</v>
      </c>
      <c r="B570" s="4" t="s">
        <v>493</v>
      </c>
      <c r="C570" s="4" t="s">
        <v>494</v>
      </c>
      <c r="D570" s="4" t="s">
        <v>113</v>
      </c>
      <c r="E570" s="4" t="s">
        <v>114</v>
      </c>
      <c r="F570" s="4" t="s">
        <v>1923</v>
      </c>
      <c r="G570" s="4" t="s">
        <v>114</v>
      </c>
      <c r="H570" s="4" t="s">
        <v>1923</v>
      </c>
      <c r="I570" s="4"/>
      <c r="J570" s="4"/>
      <c r="K570" s="4" t="s">
        <v>497</v>
      </c>
      <c r="L570" s="4">
        <v>100</v>
      </c>
      <c r="M570" s="4">
        <v>231010000</v>
      </c>
      <c r="N570" s="4" t="s">
        <v>498</v>
      </c>
      <c r="O570" s="4" t="s">
        <v>516</v>
      </c>
      <c r="P570" s="4" t="s">
        <v>498</v>
      </c>
      <c r="Q570" s="4"/>
      <c r="R570" s="4" t="s">
        <v>1479</v>
      </c>
      <c r="S570" s="16" t="s">
        <v>86</v>
      </c>
      <c r="T570" s="74"/>
      <c r="U570" s="76"/>
      <c r="V570" s="76"/>
      <c r="W570" s="110"/>
      <c r="X570" s="116">
        <f>Y570/1.12</f>
        <v>89285.71428571428</v>
      </c>
      <c r="Y570" s="116">
        <v>100000</v>
      </c>
      <c r="Z570" s="77"/>
      <c r="AA570" s="4" t="s">
        <v>1405</v>
      </c>
      <c r="AB570" s="74"/>
      <c r="AC570" s="129"/>
    </row>
    <row r="571" spans="1:30" s="56" customFormat="1" ht="156.75" customHeight="1">
      <c r="A571" s="3" t="s">
        <v>2091</v>
      </c>
      <c r="B571" s="4" t="s">
        <v>493</v>
      </c>
      <c r="C571" s="4" t="s">
        <v>494</v>
      </c>
      <c r="D571" s="4" t="s">
        <v>75</v>
      </c>
      <c r="E571" s="4" t="s">
        <v>77</v>
      </c>
      <c r="F571" s="3" t="s">
        <v>76</v>
      </c>
      <c r="G571" s="4" t="s">
        <v>78</v>
      </c>
      <c r="H571" s="3" t="s">
        <v>73</v>
      </c>
      <c r="I571" s="3" t="s">
        <v>1729</v>
      </c>
      <c r="J571" s="3"/>
      <c r="K571" s="4" t="s">
        <v>497</v>
      </c>
      <c r="L571" s="4">
        <v>100</v>
      </c>
      <c r="M571" s="3">
        <v>231010000</v>
      </c>
      <c r="N571" s="4" t="s">
        <v>498</v>
      </c>
      <c r="O571" s="13" t="s">
        <v>593</v>
      </c>
      <c r="P571" s="4" t="s">
        <v>498</v>
      </c>
      <c r="Q571" s="5"/>
      <c r="R571" s="3" t="s">
        <v>1394</v>
      </c>
      <c r="S571" s="16" t="s">
        <v>86</v>
      </c>
      <c r="T571" s="5"/>
      <c r="U571" s="5"/>
      <c r="V571" s="3"/>
      <c r="W571" s="50"/>
      <c r="X571" s="47">
        <v>180000</v>
      </c>
      <c r="Y571" s="26">
        <v>201600.00000000003</v>
      </c>
      <c r="Z571" s="5"/>
      <c r="AA571" s="5"/>
      <c r="AB571" s="5"/>
      <c r="AC571" s="129"/>
      <c r="AD571" s="129"/>
    </row>
    <row r="572" spans="1:30" s="56" customFormat="1" ht="156.75" customHeight="1">
      <c r="A572" s="3" t="s">
        <v>2092</v>
      </c>
      <c r="B572" s="4" t="s">
        <v>493</v>
      </c>
      <c r="C572" s="4" t="s">
        <v>494</v>
      </c>
      <c r="D572" s="3" t="s">
        <v>1839</v>
      </c>
      <c r="E572" s="3" t="s">
        <v>1841</v>
      </c>
      <c r="F572" s="3" t="s">
        <v>1840</v>
      </c>
      <c r="G572" s="3" t="s">
        <v>1841</v>
      </c>
      <c r="H572" s="3" t="s">
        <v>1842</v>
      </c>
      <c r="I572" s="3" t="s">
        <v>927</v>
      </c>
      <c r="J572" s="3"/>
      <c r="K572" s="3" t="s">
        <v>497</v>
      </c>
      <c r="L572" s="3">
        <v>100</v>
      </c>
      <c r="M572" s="3">
        <v>231010000</v>
      </c>
      <c r="N572" s="4" t="s">
        <v>2561</v>
      </c>
      <c r="O572" s="4" t="s">
        <v>1252</v>
      </c>
      <c r="P572" s="4" t="s">
        <v>498</v>
      </c>
      <c r="Q572" s="4" t="s">
        <v>500</v>
      </c>
      <c r="R572" s="3" t="s">
        <v>1394</v>
      </c>
      <c r="S572" s="4" t="s">
        <v>1493</v>
      </c>
      <c r="T572" s="39"/>
      <c r="U572" s="5"/>
      <c r="V572" s="5"/>
      <c r="W572" s="52"/>
      <c r="X572" s="26">
        <v>440300</v>
      </c>
      <c r="Y572" s="26">
        <v>493136.00000000006</v>
      </c>
      <c r="Z572" s="42"/>
      <c r="AA572" s="5">
        <v>2015</v>
      </c>
      <c r="AB572" s="5"/>
      <c r="AC572" s="111"/>
      <c r="AD572" s="129"/>
    </row>
    <row r="573" spans="1:28" ht="78" customHeight="1">
      <c r="A573" s="3" t="s">
        <v>2093</v>
      </c>
      <c r="B573" s="4" t="s">
        <v>1263</v>
      </c>
      <c r="C573" s="4" t="s">
        <v>494</v>
      </c>
      <c r="D573" s="4" t="s">
        <v>82</v>
      </c>
      <c r="E573" s="4" t="s">
        <v>84</v>
      </c>
      <c r="F573" s="4" t="s">
        <v>1924</v>
      </c>
      <c r="G573" s="4" t="s">
        <v>85</v>
      </c>
      <c r="H573" s="4" t="s">
        <v>1170</v>
      </c>
      <c r="I573" s="4" t="s">
        <v>2617</v>
      </c>
      <c r="J573" s="4"/>
      <c r="K573" s="4" t="s">
        <v>506</v>
      </c>
      <c r="L573" s="4">
        <v>100</v>
      </c>
      <c r="M573" s="4">
        <v>231010000</v>
      </c>
      <c r="N573" s="4" t="s">
        <v>498</v>
      </c>
      <c r="O573" s="4" t="s">
        <v>509</v>
      </c>
      <c r="P573" s="4" t="s">
        <v>498</v>
      </c>
      <c r="Q573" s="4"/>
      <c r="R573" s="4" t="s">
        <v>1479</v>
      </c>
      <c r="S573" s="4" t="s">
        <v>86</v>
      </c>
      <c r="T573" s="4"/>
      <c r="U573" s="4"/>
      <c r="V573" s="4"/>
      <c r="W573" s="24"/>
      <c r="X573" s="26">
        <v>800000</v>
      </c>
      <c r="Y573" s="26">
        <v>896000</v>
      </c>
      <c r="Z573" s="130"/>
      <c r="AA573" s="40" t="s">
        <v>1405</v>
      </c>
      <c r="AB573" s="18"/>
    </row>
    <row r="574" spans="1:29" ht="53.25" customHeight="1">
      <c r="A574" s="3" t="s">
        <v>2094</v>
      </c>
      <c r="B574" s="4" t="s">
        <v>493</v>
      </c>
      <c r="C574" s="4" t="s">
        <v>494</v>
      </c>
      <c r="D574" s="4" t="s">
        <v>57</v>
      </c>
      <c r="E574" s="4" t="s">
        <v>71</v>
      </c>
      <c r="F574" s="3" t="s">
        <v>813</v>
      </c>
      <c r="G574" s="4" t="s">
        <v>58</v>
      </c>
      <c r="H574" s="3" t="s">
        <v>70</v>
      </c>
      <c r="I574" s="3" t="s">
        <v>814</v>
      </c>
      <c r="J574" s="3"/>
      <c r="K574" s="4" t="s">
        <v>497</v>
      </c>
      <c r="L574" s="4">
        <v>100</v>
      </c>
      <c r="M574" s="12" t="s">
        <v>2578</v>
      </c>
      <c r="N574" s="4" t="s">
        <v>498</v>
      </c>
      <c r="O574" s="13" t="s">
        <v>516</v>
      </c>
      <c r="P574" s="4" t="s">
        <v>498</v>
      </c>
      <c r="Q574" s="4"/>
      <c r="R574" s="4" t="s">
        <v>1479</v>
      </c>
      <c r="S574" s="4" t="s">
        <v>1493</v>
      </c>
      <c r="T574" s="39"/>
      <c r="U574" s="3" t="s">
        <v>173</v>
      </c>
      <c r="V574" s="50"/>
      <c r="W574" s="53"/>
      <c r="X574" s="24">
        <v>0</v>
      </c>
      <c r="Y574" s="24">
        <f>X574*1.12</f>
        <v>0</v>
      </c>
      <c r="Z574" s="3"/>
      <c r="AA574" s="40" t="s">
        <v>1405</v>
      </c>
      <c r="AB574" s="4">
        <v>11</v>
      </c>
      <c r="AC574" s="28"/>
    </row>
    <row r="575" spans="1:29" ht="53.25" customHeight="1">
      <c r="A575" s="3" t="s">
        <v>3038</v>
      </c>
      <c r="B575" s="4" t="s">
        <v>493</v>
      </c>
      <c r="C575" s="4" t="s">
        <v>494</v>
      </c>
      <c r="D575" s="4" t="s">
        <v>57</v>
      </c>
      <c r="E575" s="4" t="s">
        <v>71</v>
      </c>
      <c r="F575" s="3" t="s">
        <v>813</v>
      </c>
      <c r="G575" s="4" t="s">
        <v>58</v>
      </c>
      <c r="H575" s="3" t="s">
        <v>70</v>
      </c>
      <c r="I575" s="3" t="s">
        <v>814</v>
      </c>
      <c r="J575" s="3"/>
      <c r="K575" s="4" t="s">
        <v>497</v>
      </c>
      <c r="L575" s="4">
        <v>100</v>
      </c>
      <c r="M575" s="12" t="s">
        <v>2578</v>
      </c>
      <c r="N575" s="4" t="s">
        <v>498</v>
      </c>
      <c r="O575" s="3" t="s">
        <v>1532</v>
      </c>
      <c r="P575" s="4" t="s">
        <v>498</v>
      </c>
      <c r="Q575" s="4"/>
      <c r="R575" s="4" t="s">
        <v>1479</v>
      </c>
      <c r="S575" s="4" t="s">
        <v>1493</v>
      </c>
      <c r="T575" s="39"/>
      <c r="U575" s="3" t="s">
        <v>173</v>
      </c>
      <c r="V575" s="50"/>
      <c r="W575" s="53"/>
      <c r="X575" s="24">
        <v>60000</v>
      </c>
      <c r="Y575" s="24">
        <f>X575*1.12</f>
        <v>67200</v>
      </c>
      <c r="Z575" s="3"/>
      <c r="AA575" s="40" t="s">
        <v>1405</v>
      </c>
      <c r="AB575" s="4"/>
      <c r="AC575" s="28"/>
    </row>
    <row r="576" spans="1:29" ht="48" customHeight="1">
      <c r="A576" s="3" t="s">
        <v>2095</v>
      </c>
      <c r="B576" s="4" t="s">
        <v>493</v>
      </c>
      <c r="C576" s="4" t="s">
        <v>494</v>
      </c>
      <c r="D576" s="70" t="s">
        <v>82</v>
      </c>
      <c r="E576" s="18" t="s">
        <v>84</v>
      </c>
      <c r="F576" s="4" t="s">
        <v>89</v>
      </c>
      <c r="G576" s="18" t="s">
        <v>85</v>
      </c>
      <c r="H576" s="3" t="s">
        <v>93</v>
      </c>
      <c r="I576" s="3" t="s">
        <v>94</v>
      </c>
      <c r="J576" s="3"/>
      <c r="K576" s="4" t="s">
        <v>497</v>
      </c>
      <c r="L576" s="10">
        <v>100</v>
      </c>
      <c r="M576" s="12" t="s">
        <v>2578</v>
      </c>
      <c r="N576" s="4" t="s">
        <v>498</v>
      </c>
      <c r="O576" s="10" t="s">
        <v>514</v>
      </c>
      <c r="P576" s="4" t="s">
        <v>498</v>
      </c>
      <c r="Q576" s="4"/>
      <c r="R576" s="10" t="s">
        <v>1479</v>
      </c>
      <c r="S576" s="16" t="s">
        <v>86</v>
      </c>
      <c r="T576" s="39"/>
      <c r="U576" s="3"/>
      <c r="V576" s="50"/>
      <c r="W576" s="53"/>
      <c r="X576" s="47">
        <v>1477679</v>
      </c>
      <c r="Y576" s="24">
        <f>X576*1.12</f>
        <v>1655000.4800000002</v>
      </c>
      <c r="Z576" s="4"/>
      <c r="AA576" s="40" t="s">
        <v>1405</v>
      </c>
      <c r="AB576" s="4"/>
      <c r="AC576" s="28"/>
    </row>
    <row r="577" spans="1:243" s="28" customFormat="1" ht="42" customHeight="1">
      <c r="A577" s="3" t="s">
        <v>2096</v>
      </c>
      <c r="B577" s="4" t="s">
        <v>493</v>
      </c>
      <c r="C577" s="4" t="s">
        <v>494</v>
      </c>
      <c r="D577" s="4" t="s">
        <v>109</v>
      </c>
      <c r="E577" s="4" t="s">
        <v>111</v>
      </c>
      <c r="F577" s="3" t="s">
        <v>110</v>
      </c>
      <c r="G577" s="4" t="s">
        <v>111</v>
      </c>
      <c r="H577" s="3" t="s">
        <v>112</v>
      </c>
      <c r="I577" s="3"/>
      <c r="J577" s="3"/>
      <c r="K577" s="3" t="s">
        <v>497</v>
      </c>
      <c r="L577" s="3">
        <v>100</v>
      </c>
      <c r="M577" s="12" t="s">
        <v>2578</v>
      </c>
      <c r="N577" s="4" t="s">
        <v>498</v>
      </c>
      <c r="O577" s="13" t="s">
        <v>499</v>
      </c>
      <c r="P577" s="4" t="s">
        <v>498</v>
      </c>
      <c r="Q577" s="4"/>
      <c r="R577" s="4" t="s">
        <v>1479</v>
      </c>
      <c r="S577" s="16" t="s">
        <v>86</v>
      </c>
      <c r="T577" s="39"/>
      <c r="U577" s="3" t="s">
        <v>173</v>
      </c>
      <c r="V577" s="50"/>
      <c r="W577" s="24"/>
      <c r="X577" s="24">
        <v>4464286</v>
      </c>
      <c r="Y577" s="24">
        <f>X577*1.12</f>
        <v>5000000.32</v>
      </c>
      <c r="Z577" s="4"/>
      <c r="AA577" s="40" t="s">
        <v>1405</v>
      </c>
      <c r="AB577" s="4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  <c r="FJ577" s="8"/>
      <c r="FK577" s="8"/>
      <c r="FL577" s="8"/>
      <c r="FM577" s="8"/>
      <c r="FN577" s="8"/>
      <c r="FO577" s="8"/>
      <c r="FP577" s="8"/>
      <c r="FQ577" s="8"/>
      <c r="FR577" s="8"/>
      <c r="FS577" s="8"/>
      <c r="FT577" s="8"/>
      <c r="FU577" s="8"/>
      <c r="FV577" s="8"/>
      <c r="FW577" s="8"/>
      <c r="FX577" s="8"/>
      <c r="FY577" s="8"/>
      <c r="FZ577" s="8"/>
      <c r="GA577" s="8"/>
      <c r="GB577" s="8"/>
      <c r="GC577" s="8"/>
      <c r="GD577" s="8"/>
      <c r="GE577" s="8"/>
      <c r="GF577" s="8"/>
      <c r="GG577" s="8"/>
      <c r="GH577" s="8"/>
      <c r="GI577" s="8"/>
      <c r="GJ577" s="8"/>
      <c r="GK577" s="8"/>
      <c r="GL577" s="8"/>
      <c r="GM577" s="8"/>
      <c r="GN577" s="8"/>
      <c r="GO577" s="8"/>
      <c r="GP577" s="8"/>
      <c r="GQ577" s="8"/>
      <c r="GR577" s="8"/>
      <c r="GS577" s="8"/>
      <c r="GT577" s="8"/>
      <c r="GU577" s="8"/>
      <c r="GV577" s="8"/>
      <c r="GW577" s="8"/>
      <c r="GX577" s="8"/>
      <c r="GY577" s="8"/>
      <c r="GZ577" s="8"/>
      <c r="HA577" s="8"/>
      <c r="HB577" s="8"/>
      <c r="HC577" s="8"/>
      <c r="HD577" s="8"/>
      <c r="HE577" s="8"/>
      <c r="HF577" s="8"/>
      <c r="HG577" s="8"/>
      <c r="HH577" s="8"/>
      <c r="HI577" s="8"/>
      <c r="HJ577" s="8"/>
      <c r="HK577" s="8"/>
      <c r="HL577" s="8"/>
      <c r="HM577" s="8"/>
      <c r="HN577" s="8"/>
      <c r="HO577" s="8"/>
      <c r="HP577" s="8"/>
      <c r="HQ577" s="8"/>
      <c r="HR577" s="8"/>
      <c r="HS577" s="8"/>
      <c r="HT577" s="8"/>
      <c r="HU577" s="8"/>
      <c r="HV577" s="8"/>
      <c r="HW577" s="8"/>
      <c r="HX577" s="8"/>
      <c r="HY577" s="8"/>
      <c r="HZ577" s="8"/>
      <c r="IA577" s="8"/>
      <c r="IB577" s="8"/>
      <c r="IC577" s="8"/>
      <c r="ID577" s="8"/>
      <c r="IE577" s="8"/>
      <c r="IF577" s="8"/>
      <c r="IG577" s="8"/>
      <c r="IH577" s="8"/>
      <c r="II577" s="8"/>
    </row>
    <row r="578" spans="1:29" ht="50.25" customHeight="1">
      <c r="A578" s="3" t="s">
        <v>2097</v>
      </c>
      <c r="B578" s="4" t="s">
        <v>493</v>
      </c>
      <c r="C578" s="4" t="s">
        <v>494</v>
      </c>
      <c r="D578" s="4" t="s">
        <v>116</v>
      </c>
      <c r="E578" s="4" t="s">
        <v>117</v>
      </c>
      <c r="F578" s="4" t="s">
        <v>1830</v>
      </c>
      <c r="G578" s="4" t="s">
        <v>1831</v>
      </c>
      <c r="H578" s="3" t="s">
        <v>1832</v>
      </c>
      <c r="I578" s="3" t="s">
        <v>119</v>
      </c>
      <c r="J578" s="3"/>
      <c r="K578" s="4" t="s">
        <v>506</v>
      </c>
      <c r="L578" s="4">
        <v>100</v>
      </c>
      <c r="M578" s="12" t="s">
        <v>2578</v>
      </c>
      <c r="N578" s="4" t="s">
        <v>498</v>
      </c>
      <c r="O578" s="4" t="s">
        <v>509</v>
      </c>
      <c r="P578" s="4" t="s">
        <v>498</v>
      </c>
      <c r="Q578" s="4"/>
      <c r="R578" s="4" t="s">
        <v>1479</v>
      </c>
      <c r="S578" s="16" t="s">
        <v>86</v>
      </c>
      <c r="T578" s="25"/>
      <c r="U578" s="14"/>
      <c r="V578" s="3"/>
      <c r="W578" s="24"/>
      <c r="X578" s="26">
        <v>200000</v>
      </c>
      <c r="Y578" s="26">
        <f>X578*1.12</f>
        <v>224000.00000000003</v>
      </c>
      <c r="Z578" s="4"/>
      <c r="AA578" s="40" t="s">
        <v>1405</v>
      </c>
      <c r="AB578" s="4"/>
      <c r="AC578" s="28"/>
    </row>
    <row r="579" spans="1:29" ht="53.25" customHeight="1">
      <c r="A579" s="3" t="s">
        <v>2098</v>
      </c>
      <c r="B579" s="16" t="s">
        <v>493</v>
      </c>
      <c r="C579" s="16" t="s">
        <v>494</v>
      </c>
      <c r="D579" s="16" t="s">
        <v>134</v>
      </c>
      <c r="E579" s="16" t="s">
        <v>136</v>
      </c>
      <c r="F579" s="16" t="s">
        <v>135</v>
      </c>
      <c r="G579" s="16" t="s">
        <v>137</v>
      </c>
      <c r="H579" s="3" t="s">
        <v>133</v>
      </c>
      <c r="I579" s="3" t="s">
        <v>138</v>
      </c>
      <c r="J579" s="3"/>
      <c r="K579" s="16" t="s">
        <v>497</v>
      </c>
      <c r="L579" s="16">
        <v>100</v>
      </c>
      <c r="M579" s="12" t="s">
        <v>2578</v>
      </c>
      <c r="N579" s="4" t="s">
        <v>498</v>
      </c>
      <c r="O579" s="16" t="s">
        <v>509</v>
      </c>
      <c r="P579" s="4" t="s">
        <v>498</v>
      </c>
      <c r="Q579" s="4"/>
      <c r="R579" s="4" t="s">
        <v>1479</v>
      </c>
      <c r="S579" s="16" t="s">
        <v>86</v>
      </c>
      <c r="T579" s="49"/>
      <c r="U579" s="48"/>
      <c r="V579" s="3"/>
      <c r="W579" s="109"/>
      <c r="X579" s="47">
        <v>312499.99999999994</v>
      </c>
      <c r="Y579" s="26">
        <v>350000</v>
      </c>
      <c r="Z579" s="4"/>
      <c r="AA579" s="40" t="s">
        <v>1405</v>
      </c>
      <c r="AB579" s="4"/>
      <c r="AC579" s="28"/>
    </row>
    <row r="580" spans="1:30" s="44" customFormat="1" ht="58.5" customHeight="1">
      <c r="A580" s="3" t="s">
        <v>2099</v>
      </c>
      <c r="B580" s="4" t="s">
        <v>493</v>
      </c>
      <c r="C580" s="4" t="s">
        <v>494</v>
      </c>
      <c r="D580" s="16" t="s">
        <v>859</v>
      </c>
      <c r="E580" s="16" t="s">
        <v>860</v>
      </c>
      <c r="F580" s="16"/>
      <c r="G580" s="16" t="s">
        <v>860</v>
      </c>
      <c r="H580" s="16"/>
      <c r="I580" s="3" t="s">
        <v>1478</v>
      </c>
      <c r="J580" s="3"/>
      <c r="K580" s="16" t="s">
        <v>506</v>
      </c>
      <c r="L580" s="16">
        <v>100</v>
      </c>
      <c r="M580" s="12" t="s">
        <v>2578</v>
      </c>
      <c r="N580" s="4" t="s">
        <v>498</v>
      </c>
      <c r="O580" s="16" t="s">
        <v>592</v>
      </c>
      <c r="P580" s="4" t="s">
        <v>498</v>
      </c>
      <c r="Q580" s="4"/>
      <c r="R580" s="4" t="s">
        <v>1479</v>
      </c>
      <c r="S580" s="16" t="s">
        <v>86</v>
      </c>
      <c r="T580" s="49"/>
      <c r="U580" s="48"/>
      <c r="V580" s="3"/>
      <c r="W580" s="109"/>
      <c r="X580" s="47">
        <v>2000000</v>
      </c>
      <c r="Y580" s="26">
        <v>2240000</v>
      </c>
      <c r="Z580" s="4"/>
      <c r="AA580" s="40" t="s">
        <v>1405</v>
      </c>
      <c r="AB580" s="4"/>
      <c r="AC580" s="28"/>
      <c r="AD580" s="43"/>
    </row>
    <row r="581" spans="1:30" s="44" customFormat="1" ht="58.5" customHeight="1">
      <c r="A581" s="3" t="s">
        <v>2100</v>
      </c>
      <c r="B581" s="4" t="s">
        <v>493</v>
      </c>
      <c r="C581" s="4" t="s">
        <v>494</v>
      </c>
      <c r="D581" s="4" t="s">
        <v>75</v>
      </c>
      <c r="E581" s="4" t="s">
        <v>77</v>
      </c>
      <c r="F581" s="3" t="s">
        <v>76</v>
      </c>
      <c r="G581" s="4" t="s">
        <v>78</v>
      </c>
      <c r="H581" s="3" t="s">
        <v>73</v>
      </c>
      <c r="I581" s="3" t="s">
        <v>139</v>
      </c>
      <c r="J581" s="3"/>
      <c r="K581" s="4" t="s">
        <v>497</v>
      </c>
      <c r="L581" s="4">
        <v>100</v>
      </c>
      <c r="M581" s="12" t="s">
        <v>2578</v>
      </c>
      <c r="N581" s="4" t="s">
        <v>498</v>
      </c>
      <c r="O581" s="4" t="s">
        <v>509</v>
      </c>
      <c r="P581" s="4" t="s">
        <v>498</v>
      </c>
      <c r="Q581" s="4"/>
      <c r="R581" s="4" t="s">
        <v>1479</v>
      </c>
      <c r="S581" s="4" t="s">
        <v>72</v>
      </c>
      <c r="T581" s="49"/>
      <c r="U581" s="48"/>
      <c r="V581" s="3"/>
      <c r="W581" s="53"/>
      <c r="X581" s="47">
        <f>Y581/1.12</f>
        <v>892857.1428571427</v>
      </c>
      <c r="Y581" s="26">
        <v>1000000</v>
      </c>
      <c r="Z581" s="4"/>
      <c r="AA581" s="40" t="s">
        <v>1405</v>
      </c>
      <c r="AB581" s="4"/>
      <c r="AC581" s="28"/>
      <c r="AD581" s="43"/>
    </row>
    <row r="582" spans="1:30" s="44" customFormat="1" ht="58.5" customHeight="1">
      <c r="A582" s="3" t="s">
        <v>2101</v>
      </c>
      <c r="B582" s="4" t="s">
        <v>493</v>
      </c>
      <c r="C582" s="4" t="s">
        <v>494</v>
      </c>
      <c r="D582" s="4" t="s">
        <v>75</v>
      </c>
      <c r="E582" s="4" t="s">
        <v>77</v>
      </c>
      <c r="F582" s="3" t="s">
        <v>76</v>
      </c>
      <c r="G582" s="4" t="s">
        <v>815</v>
      </c>
      <c r="H582" s="3" t="s">
        <v>73</v>
      </c>
      <c r="I582" s="4" t="s">
        <v>815</v>
      </c>
      <c r="J582" s="4"/>
      <c r="K582" s="4" t="s">
        <v>497</v>
      </c>
      <c r="L582" s="4">
        <v>100</v>
      </c>
      <c r="M582" s="12" t="s">
        <v>2578</v>
      </c>
      <c r="N582" s="4" t="s">
        <v>498</v>
      </c>
      <c r="O582" s="4" t="s">
        <v>593</v>
      </c>
      <c r="P582" s="4" t="s">
        <v>498</v>
      </c>
      <c r="Q582" s="4"/>
      <c r="R582" s="4" t="s">
        <v>1479</v>
      </c>
      <c r="S582" s="4" t="s">
        <v>72</v>
      </c>
      <c r="T582" s="49"/>
      <c r="U582" s="48"/>
      <c r="V582" s="3"/>
      <c r="W582" s="53"/>
      <c r="X582" s="47">
        <v>945000</v>
      </c>
      <c r="Y582" s="26">
        <f>X582*1.12</f>
        <v>1058400</v>
      </c>
      <c r="Z582" s="4"/>
      <c r="AA582" s="40" t="s">
        <v>1405</v>
      </c>
      <c r="AB582" s="4"/>
      <c r="AC582" s="28"/>
      <c r="AD582" s="43"/>
    </row>
    <row r="583" spans="1:30" s="44" customFormat="1" ht="58.5" customHeight="1">
      <c r="A583" s="3" t="s">
        <v>2102</v>
      </c>
      <c r="B583" s="4" t="s">
        <v>493</v>
      </c>
      <c r="C583" s="4" t="s">
        <v>494</v>
      </c>
      <c r="D583" s="4" t="s">
        <v>1559</v>
      </c>
      <c r="E583" s="4" t="s">
        <v>1560</v>
      </c>
      <c r="F583" s="4" t="s">
        <v>2210</v>
      </c>
      <c r="G583" s="4" t="s">
        <v>1561</v>
      </c>
      <c r="H583" s="4" t="s">
        <v>2211</v>
      </c>
      <c r="I583" s="4" t="s">
        <v>1480</v>
      </c>
      <c r="J583" s="4"/>
      <c r="K583" s="4" t="s">
        <v>497</v>
      </c>
      <c r="L583" s="4">
        <v>100</v>
      </c>
      <c r="M583" s="12" t="s">
        <v>2578</v>
      </c>
      <c r="N583" s="4" t="s">
        <v>498</v>
      </c>
      <c r="O583" s="4" t="s">
        <v>1481</v>
      </c>
      <c r="P583" s="4" t="s">
        <v>498</v>
      </c>
      <c r="Q583" s="4"/>
      <c r="R583" s="4" t="s">
        <v>92</v>
      </c>
      <c r="S583" s="16" t="s">
        <v>86</v>
      </c>
      <c r="T583" s="49"/>
      <c r="U583" s="48"/>
      <c r="V583" s="3"/>
      <c r="W583" s="53"/>
      <c r="X583" s="47">
        <v>1000000</v>
      </c>
      <c r="Y583" s="26">
        <v>1120000</v>
      </c>
      <c r="Z583" s="4"/>
      <c r="AA583" s="40" t="s">
        <v>1405</v>
      </c>
      <c r="AB583" s="4"/>
      <c r="AC583" s="28"/>
      <c r="AD583" s="43"/>
    </row>
    <row r="584" spans="1:30" s="44" customFormat="1" ht="58.5" customHeight="1">
      <c r="A584" s="3" t="s">
        <v>2103</v>
      </c>
      <c r="B584" s="4" t="s">
        <v>493</v>
      </c>
      <c r="C584" s="4" t="s">
        <v>494</v>
      </c>
      <c r="D584" s="4" t="s">
        <v>147</v>
      </c>
      <c r="E584" s="4" t="s">
        <v>149</v>
      </c>
      <c r="F584" s="4" t="s">
        <v>148</v>
      </c>
      <c r="G584" s="4" t="s">
        <v>150</v>
      </c>
      <c r="H584" s="3" t="s">
        <v>146</v>
      </c>
      <c r="I584" s="3" t="s">
        <v>151</v>
      </c>
      <c r="J584" s="3"/>
      <c r="K584" s="4" t="s">
        <v>497</v>
      </c>
      <c r="L584" s="16">
        <v>100</v>
      </c>
      <c r="M584" s="12" t="s">
        <v>2578</v>
      </c>
      <c r="N584" s="4" t="s">
        <v>498</v>
      </c>
      <c r="O584" s="83" t="s">
        <v>658</v>
      </c>
      <c r="P584" s="4" t="s">
        <v>498</v>
      </c>
      <c r="Q584" s="4"/>
      <c r="R584" s="4" t="s">
        <v>1479</v>
      </c>
      <c r="S584" s="4" t="s">
        <v>72</v>
      </c>
      <c r="T584" s="49"/>
      <c r="U584" s="48"/>
      <c r="V584" s="3"/>
      <c r="W584" s="53"/>
      <c r="X584" s="47">
        <v>40000</v>
      </c>
      <c r="Y584" s="26">
        <v>44800</v>
      </c>
      <c r="Z584" s="4"/>
      <c r="AA584" s="40" t="s">
        <v>1405</v>
      </c>
      <c r="AB584" s="4"/>
      <c r="AC584" s="28"/>
      <c r="AD584" s="43"/>
    </row>
    <row r="585" spans="1:30" s="44" customFormat="1" ht="133.5" customHeight="1">
      <c r="A585" s="3" t="s">
        <v>2104</v>
      </c>
      <c r="B585" s="4" t="s">
        <v>493</v>
      </c>
      <c r="C585" s="4" t="s">
        <v>494</v>
      </c>
      <c r="D585" s="3" t="s">
        <v>1828</v>
      </c>
      <c r="E585" s="3" t="s">
        <v>1829</v>
      </c>
      <c r="F585" s="3" t="s">
        <v>153</v>
      </c>
      <c r="G585" s="3" t="s">
        <v>1248</v>
      </c>
      <c r="H585" s="3" t="s">
        <v>152</v>
      </c>
      <c r="I585" s="3" t="s">
        <v>2624</v>
      </c>
      <c r="J585" s="4"/>
      <c r="K585" s="4" t="s">
        <v>506</v>
      </c>
      <c r="L585" s="4">
        <v>100</v>
      </c>
      <c r="M585" s="3">
        <v>231010000</v>
      </c>
      <c r="N585" s="4" t="s">
        <v>498</v>
      </c>
      <c r="O585" s="13" t="s">
        <v>1562</v>
      </c>
      <c r="P585" s="4" t="s">
        <v>498</v>
      </c>
      <c r="Q585" s="4"/>
      <c r="R585" s="105" t="s">
        <v>1479</v>
      </c>
      <c r="S585" s="12" t="s">
        <v>1437</v>
      </c>
      <c r="T585" s="49"/>
      <c r="U585" s="48"/>
      <c r="V585" s="3"/>
      <c r="W585" s="5"/>
      <c r="X585" s="47">
        <v>267857</v>
      </c>
      <c r="Y585" s="26">
        <v>300000</v>
      </c>
      <c r="Z585" s="3"/>
      <c r="AA585" s="4" t="s">
        <v>1405</v>
      </c>
      <c r="AB585" s="4"/>
      <c r="AC585" s="28"/>
      <c r="AD585" s="43"/>
    </row>
    <row r="586" spans="1:29" ht="48" customHeight="1">
      <c r="A586" s="3" t="s">
        <v>2105</v>
      </c>
      <c r="B586" s="4" t="s">
        <v>493</v>
      </c>
      <c r="C586" s="4" t="s">
        <v>494</v>
      </c>
      <c r="D586" s="4" t="s">
        <v>1249</v>
      </c>
      <c r="E586" s="4" t="s">
        <v>1251</v>
      </c>
      <c r="F586" s="4" t="s">
        <v>1250</v>
      </c>
      <c r="G586" s="4" t="s">
        <v>59</v>
      </c>
      <c r="H586" s="4" t="s">
        <v>1250</v>
      </c>
      <c r="I586" s="4" t="s">
        <v>59</v>
      </c>
      <c r="J586" s="4"/>
      <c r="K586" s="4" t="s">
        <v>506</v>
      </c>
      <c r="L586" s="4">
        <v>100</v>
      </c>
      <c r="M586" s="3">
        <v>231010000</v>
      </c>
      <c r="N586" s="4" t="s">
        <v>498</v>
      </c>
      <c r="O586" s="4" t="s">
        <v>1563</v>
      </c>
      <c r="P586" s="4" t="s">
        <v>498</v>
      </c>
      <c r="Q586" s="4"/>
      <c r="R586" s="105" t="s">
        <v>1479</v>
      </c>
      <c r="S586" s="12" t="s">
        <v>1437</v>
      </c>
      <c r="T586" s="4"/>
      <c r="U586" s="12"/>
      <c r="V586" s="3" t="s">
        <v>173</v>
      </c>
      <c r="W586" s="3"/>
      <c r="X586" s="47">
        <v>267857</v>
      </c>
      <c r="Y586" s="26">
        <f>X586*1.12</f>
        <v>299999.84</v>
      </c>
      <c r="Z586" s="4"/>
      <c r="AA586" s="4" t="s">
        <v>1405</v>
      </c>
      <c r="AB586" s="4"/>
      <c r="AC586" s="28"/>
    </row>
    <row r="587" spans="1:243" s="28" customFormat="1" ht="42" customHeight="1">
      <c r="A587" s="3" t="s">
        <v>2106</v>
      </c>
      <c r="B587" s="4" t="s">
        <v>493</v>
      </c>
      <c r="C587" s="4" t="s">
        <v>494</v>
      </c>
      <c r="D587" s="4" t="s">
        <v>1249</v>
      </c>
      <c r="E587" s="4" t="s">
        <v>1251</v>
      </c>
      <c r="F587" s="4" t="s">
        <v>1250</v>
      </c>
      <c r="G587" s="4" t="s">
        <v>1253</v>
      </c>
      <c r="H587" s="4" t="s">
        <v>1250</v>
      </c>
      <c r="I587" s="4" t="s">
        <v>1253</v>
      </c>
      <c r="J587" s="4"/>
      <c r="K587" s="4" t="s">
        <v>506</v>
      </c>
      <c r="L587" s="4">
        <v>100</v>
      </c>
      <c r="M587" s="3">
        <v>231010000</v>
      </c>
      <c r="N587" s="4" t="s">
        <v>498</v>
      </c>
      <c r="O587" s="4" t="s">
        <v>1563</v>
      </c>
      <c r="P587" s="4" t="s">
        <v>498</v>
      </c>
      <c r="Q587" s="4"/>
      <c r="R587" s="105" t="s">
        <v>1479</v>
      </c>
      <c r="S587" s="12" t="s">
        <v>1437</v>
      </c>
      <c r="T587" s="4"/>
      <c r="U587" s="12"/>
      <c r="V587" s="3" t="s">
        <v>173</v>
      </c>
      <c r="W587" s="3"/>
      <c r="X587" s="24">
        <v>44650</v>
      </c>
      <c r="Y587" s="26">
        <f>X587*1.12</f>
        <v>50008.00000000001</v>
      </c>
      <c r="Z587" s="4"/>
      <c r="AA587" s="4" t="s">
        <v>1405</v>
      </c>
      <c r="AB587" s="4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8"/>
      <c r="FC587" s="8"/>
      <c r="FD587" s="8"/>
      <c r="FE587" s="8"/>
      <c r="FF587" s="8"/>
      <c r="FG587" s="8"/>
      <c r="FH587" s="8"/>
      <c r="FI587" s="8"/>
      <c r="FJ587" s="8"/>
      <c r="FK587" s="8"/>
      <c r="FL587" s="8"/>
      <c r="FM587" s="8"/>
      <c r="FN587" s="8"/>
      <c r="FO587" s="8"/>
      <c r="FP587" s="8"/>
      <c r="FQ587" s="8"/>
      <c r="FR587" s="8"/>
      <c r="FS587" s="8"/>
      <c r="FT587" s="8"/>
      <c r="FU587" s="8"/>
      <c r="FV587" s="8"/>
      <c r="FW587" s="8"/>
      <c r="FX587" s="8"/>
      <c r="FY587" s="8"/>
      <c r="FZ587" s="8"/>
      <c r="GA587" s="8"/>
      <c r="GB587" s="8"/>
      <c r="GC587" s="8"/>
      <c r="GD587" s="8"/>
      <c r="GE587" s="8"/>
      <c r="GF587" s="8"/>
      <c r="GG587" s="8"/>
      <c r="GH587" s="8"/>
      <c r="GI587" s="8"/>
      <c r="GJ587" s="8"/>
      <c r="GK587" s="8"/>
      <c r="GL587" s="8"/>
      <c r="GM587" s="8"/>
      <c r="GN587" s="8"/>
      <c r="GO587" s="8"/>
      <c r="GP587" s="8"/>
      <c r="GQ587" s="8"/>
      <c r="GR587" s="8"/>
      <c r="GS587" s="8"/>
      <c r="GT587" s="8"/>
      <c r="GU587" s="8"/>
      <c r="GV587" s="8"/>
      <c r="GW587" s="8"/>
      <c r="GX587" s="8"/>
      <c r="GY587" s="8"/>
      <c r="GZ587" s="8"/>
      <c r="HA587" s="8"/>
      <c r="HB587" s="8"/>
      <c r="HC587" s="8"/>
      <c r="HD587" s="8"/>
      <c r="HE587" s="8"/>
      <c r="HF587" s="8"/>
      <c r="HG587" s="8"/>
      <c r="HH587" s="8"/>
      <c r="HI587" s="8"/>
      <c r="HJ587" s="8"/>
      <c r="HK587" s="8"/>
      <c r="HL587" s="8"/>
      <c r="HM587" s="8"/>
      <c r="HN587" s="8"/>
      <c r="HO587" s="8"/>
      <c r="HP587" s="8"/>
      <c r="HQ587" s="8"/>
      <c r="HR587" s="8"/>
      <c r="HS587" s="8"/>
      <c r="HT587" s="8"/>
      <c r="HU587" s="8"/>
      <c r="HV587" s="8"/>
      <c r="HW587" s="8"/>
      <c r="HX587" s="8"/>
      <c r="HY587" s="8"/>
      <c r="HZ587" s="8"/>
      <c r="IA587" s="8"/>
      <c r="IB587" s="8"/>
      <c r="IC587" s="8"/>
      <c r="ID587" s="8"/>
      <c r="IE587" s="8"/>
      <c r="IF587" s="8"/>
      <c r="IG587" s="8"/>
      <c r="IH587" s="8"/>
      <c r="II587" s="8"/>
    </row>
    <row r="588" spans="1:29" ht="50.25" customHeight="1">
      <c r="A588" s="3" t="s">
        <v>863</v>
      </c>
      <c r="B588" s="4" t="s">
        <v>493</v>
      </c>
      <c r="C588" s="4" t="s">
        <v>494</v>
      </c>
      <c r="D588" s="18" t="s">
        <v>1254</v>
      </c>
      <c r="E588" s="18" t="s">
        <v>1256</v>
      </c>
      <c r="F588" s="18" t="s">
        <v>1255</v>
      </c>
      <c r="G588" s="3" t="s">
        <v>1257</v>
      </c>
      <c r="H588" s="18" t="s">
        <v>1255</v>
      </c>
      <c r="I588" s="3" t="s">
        <v>1257</v>
      </c>
      <c r="J588" s="4"/>
      <c r="K588" s="4" t="s">
        <v>506</v>
      </c>
      <c r="L588" s="33">
        <v>100</v>
      </c>
      <c r="M588" s="3">
        <v>231010000</v>
      </c>
      <c r="N588" s="4" t="s">
        <v>498</v>
      </c>
      <c r="O588" s="13" t="s">
        <v>1562</v>
      </c>
      <c r="P588" s="4" t="s">
        <v>498</v>
      </c>
      <c r="Q588" s="4"/>
      <c r="R588" s="105" t="s">
        <v>1479</v>
      </c>
      <c r="S588" s="12" t="s">
        <v>1437</v>
      </c>
      <c r="T588" s="4"/>
      <c r="U588" s="34"/>
      <c r="V588" s="3" t="s">
        <v>173</v>
      </c>
      <c r="W588" s="3"/>
      <c r="X588" s="26">
        <v>312500</v>
      </c>
      <c r="Y588" s="26">
        <v>350000</v>
      </c>
      <c r="Z588" s="4"/>
      <c r="AA588" s="4" t="s">
        <v>1405</v>
      </c>
      <c r="AB588" s="4"/>
      <c r="AC588" s="28"/>
    </row>
    <row r="589" spans="1:29" ht="53.25" customHeight="1">
      <c r="A589" s="3" t="s">
        <v>2107</v>
      </c>
      <c r="B589" s="4" t="s">
        <v>493</v>
      </c>
      <c r="C589" s="4" t="s">
        <v>494</v>
      </c>
      <c r="D589" s="4" t="s">
        <v>877</v>
      </c>
      <c r="E589" s="4" t="s">
        <v>878</v>
      </c>
      <c r="F589" s="3" t="s">
        <v>2226</v>
      </c>
      <c r="G589" s="3" t="s">
        <v>879</v>
      </c>
      <c r="H589" s="3" t="s">
        <v>2227</v>
      </c>
      <c r="I589" s="3" t="s">
        <v>1258</v>
      </c>
      <c r="J589" s="4"/>
      <c r="K589" s="4" t="s">
        <v>497</v>
      </c>
      <c r="L589" s="16">
        <v>100</v>
      </c>
      <c r="M589" s="3">
        <v>231010000</v>
      </c>
      <c r="N589" s="4" t="s">
        <v>498</v>
      </c>
      <c r="O589" s="83" t="s">
        <v>499</v>
      </c>
      <c r="P589" s="4" t="s">
        <v>498</v>
      </c>
      <c r="Q589" s="16"/>
      <c r="R589" s="105" t="s">
        <v>1479</v>
      </c>
      <c r="S589" s="4" t="s">
        <v>501</v>
      </c>
      <c r="T589" s="12"/>
      <c r="U589" s="3" t="s">
        <v>173</v>
      </c>
      <c r="V589" s="3"/>
      <c r="W589" s="4"/>
      <c r="X589" s="26">
        <v>2600000</v>
      </c>
      <c r="Y589" s="26">
        <f aca="true" t="shared" si="34" ref="Y589:Y597">X589*1.12</f>
        <v>2912000.0000000005</v>
      </c>
      <c r="Z589" s="4"/>
      <c r="AA589" s="4" t="s">
        <v>1405</v>
      </c>
      <c r="AB589" s="4"/>
      <c r="AC589" s="28"/>
    </row>
    <row r="590" spans="1:30" s="44" customFormat="1" ht="58.5" customHeight="1">
      <c r="A590" s="3" t="s">
        <v>2108</v>
      </c>
      <c r="B590" s="4" t="s">
        <v>493</v>
      </c>
      <c r="C590" s="4" t="s">
        <v>494</v>
      </c>
      <c r="D590" s="4" t="s">
        <v>75</v>
      </c>
      <c r="E590" s="4" t="s">
        <v>77</v>
      </c>
      <c r="F590" s="3" t="s">
        <v>1711</v>
      </c>
      <c r="G590" s="3" t="s">
        <v>78</v>
      </c>
      <c r="H590" s="3" t="s">
        <v>1710</v>
      </c>
      <c r="I590" s="3" t="s">
        <v>1259</v>
      </c>
      <c r="J590" s="4"/>
      <c r="K590" s="4" t="s">
        <v>497</v>
      </c>
      <c r="L590" s="4">
        <v>100</v>
      </c>
      <c r="M590" s="3">
        <v>231010000</v>
      </c>
      <c r="N590" s="4" t="s">
        <v>498</v>
      </c>
      <c r="O590" s="13" t="s">
        <v>499</v>
      </c>
      <c r="P590" s="4" t="s">
        <v>498</v>
      </c>
      <c r="Q590" s="4"/>
      <c r="R590" s="105" t="s">
        <v>1479</v>
      </c>
      <c r="S590" s="4" t="s">
        <v>501</v>
      </c>
      <c r="T590" s="12"/>
      <c r="U590" s="3" t="s">
        <v>173</v>
      </c>
      <c r="V590" s="3"/>
      <c r="W590" s="4"/>
      <c r="X590" s="26">
        <v>0</v>
      </c>
      <c r="Y590" s="26">
        <v>0</v>
      </c>
      <c r="Z590" s="4"/>
      <c r="AA590" s="4" t="s">
        <v>1405</v>
      </c>
      <c r="AB590" s="4">
        <v>11.12</v>
      </c>
      <c r="AC590" s="28"/>
      <c r="AD590" s="43"/>
    </row>
    <row r="591" spans="1:30" s="44" customFormat="1" ht="58.5" customHeight="1">
      <c r="A591" s="3" t="s">
        <v>3010</v>
      </c>
      <c r="B591" s="4" t="s">
        <v>493</v>
      </c>
      <c r="C591" s="4" t="s">
        <v>494</v>
      </c>
      <c r="D591" s="4" t="s">
        <v>75</v>
      </c>
      <c r="E591" s="4" t="s">
        <v>77</v>
      </c>
      <c r="F591" s="3" t="s">
        <v>1711</v>
      </c>
      <c r="G591" s="3" t="s">
        <v>78</v>
      </c>
      <c r="H591" s="3" t="s">
        <v>1710</v>
      </c>
      <c r="I591" s="3" t="s">
        <v>1259</v>
      </c>
      <c r="J591" s="4"/>
      <c r="K591" s="4" t="s">
        <v>497</v>
      </c>
      <c r="L591" s="4">
        <v>100</v>
      </c>
      <c r="M591" s="3">
        <v>231010000</v>
      </c>
      <c r="N591" s="4" t="s">
        <v>498</v>
      </c>
      <c r="O591" s="13" t="s">
        <v>658</v>
      </c>
      <c r="P591" s="4" t="s">
        <v>3011</v>
      </c>
      <c r="Q591" s="4"/>
      <c r="R591" s="105" t="s">
        <v>1479</v>
      </c>
      <c r="S591" s="4" t="s">
        <v>501</v>
      </c>
      <c r="T591" s="12"/>
      <c r="U591" s="3" t="s">
        <v>173</v>
      </c>
      <c r="V591" s="3"/>
      <c r="W591" s="4"/>
      <c r="X591" s="26">
        <v>500000</v>
      </c>
      <c r="Y591" s="26">
        <f>X591*1.12</f>
        <v>560000</v>
      </c>
      <c r="Z591" s="4"/>
      <c r="AA591" s="4" t="s">
        <v>1405</v>
      </c>
      <c r="AB591" s="4"/>
      <c r="AC591" s="28"/>
      <c r="AD591" s="43"/>
    </row>
    <row r="592" spans="1:30" s="44" customFormat="1" ht="58.5" customHeight="1">
      <c r="A592" s="3" t="s">
        <v>2109</v>
      </c>
      <c r="B592" s="4" t="s">
        <v>493</v>
      </c>
      <c r="C592" s="4" t="s">
        <v>494</v>
      </c>
      <c r="D592" s="70" t="s">
        <v>880</v>
      </c>
      <c r="E592" s="70" t="s">
        <v>881</v>
      </c>
      <c r="F592" s="3" t="s">
        <v>2224</v>
      </c>
      <c r="G592" s="3" t="s">
        <v>881</v>
      </c>
      <c r="H592" s="3" t="s">
        <v>2225</v>
      </c>
      <c r="I592" s="4" t="s">
        <v>882</v>
      </c>
      <c r="J592" s="4"/>
      <c r="K592" s="4" t="s">
        <v>497</v>
      </c>
      <c r="L592" s="16">
        <v>100</v>
      </c>
      <c r="M592" s="3">
        <v>231010000</v>
      </c>
      <c r="N592" s="4" t="s">
        <v>498</v>
      </c>
      <c r="O592" s="83" t="s">
        <v>499</v>
      </c>
      <c r="P592" s="4" t="s">
        <v>498</v>
      </c>
      <c r="Q592" s="16"/>
      <c r="R592" s="105" t="s">
        <v>1479</v>
      </c>
      <c r="S592" s="4" t="s">
        <v>501</v>
      </c>
      <c r="T592" s="12"/>
      <c r="U592" s="3" t="s">
        <v>173</v>
      </c>
      <c r="V592" s="3"/>
      <c r="W592" s="4"/>
      <c r="X592" s="26">
        <v>2805000</v>
      </c>
      <c r="Y592" s="26">
        <f t="shared" si="34"/>
        <v>3141600.0000000005</v>
      </c>
      <c r="Z592" s="4"/>
      <c r="AA592" s="4" t="s">
        <v>1405</v>
      </c>
      <c r="AB592" s="4"/>
      <c r="AC592" s="28"/>
      <c r="AD592" s="43"/>
    </row>
    <row r="593" spans="1:30" s="44" customFormat="1" ht="58.5" customHeight="1">
      <c r="A593" s="3" t="s">
        <v>2110</v>
      </c>
      <c r="B593" s="4" t="s">
        <v>493</v>
      </c>
      <c r="C593" s="4" t="s">
        <v>494</v>
      </c>
      <c r="D593" s="4" t="s">
        <v>864</v>
      </c>
      <c r="E593" s="4" t="s">
        <v>866</v>
      </c>
      <c r="F593" s="4" t="s">
        <v>865</v>
      </c>
      <c r="G593" s="4" t="s">
        <v>866</v>
      </c>
      <c r="H593" s="4" t="s">
        <v>2223</v>
      </c>
      <c r="I593" s="3" t="s">
        <v>867</v>
      </c>
      <c r="J593" s="4"/>
      <c r="K593" s="4" t="s">
        <v>497</v>
      </c>
      <c r="L593" s="16">
        <v>100</v>
      </c>
      <c r="M593" s="3">
        <v>231010000</v>
      </c>
      <c r="N593" s="4" t="s">
        <v>498</v>
      </c>
      <c r="O593" s="13" t="s">
        <v>499</v>
      </c>
      <c r="P593" s="4" t="s">
        <v>498</v>
      </c>
      <c r="Q593" s="4"/>
      <c r="R593" s="105" t="s">
        <v>1479</v>
      </c>
      <c r="S593" s="4" t="s">
        <v>501</v>
      </c>
      <c r="T593" s="25"/>
      <c r="U593" s="14"/>
      <c r="V593" s="3"/>
      <c r="W593" s="24"/>
      <c r="X593" s="26">
        <v>0</v>
      </c>
      <c r="Y593" s="26">
        <f>X593*1.12</f>
        <v>0</v>
      </c>
      <c r="Z593" s="4"/>
      <c r="AA593" s="4" t="s">
        <v>1405</v>
      </c>
      <c r="AB593" s="4">
        <v>11</v>
      </c>
      <c r="AC593" s="28"/>
      <c r="AD593" s="43"/>
    </row>
    <row r="594" spans="1:30" s="44" customFormat="1" ht="58.5" customHeight="1">
      <c r="A594" s="3" t="s">
        <v>2720</v>
      </c>
      <c r="B594" s="4" t="s">
        <v>493</v>
      </c>
      <c r="C594" s="4" t="s">
        <v>494</v>
      </c>
      <c r="D594" s="4" t="s">
        <v>864</v>
      </c>
      <c r="E594" s="4" t="s">
        <v>866</v>
      </c>
      <c r="F594" s="4" t="s">
        <v>865</v>
      </c>
      <c r="G594" s="4" t="s">
        <v>866</v>
      </c>
      <c r="H594" s="4" t="s">
        <v>2223</v>
      </c>
      <c r="I594" s="3" t="s">
        <v>867</v>
      </c>
      <c r="J594" s="4"/>
      <c r="K594" s="4" t="s">
        <v>497</v>
      </c>
      <c r="L594" s="16">
        <v>100</v>
      </c>
      <c r="M594" s="3">
        <v>231010000</v>
      </c>
      <c r="N594" s="4" t="s">
        <v>498</v>
      </c>
      <c r="O594" s="13" t="s">
        <v>1562</v>
      </c>
      <c r="P594" s="4" t="s">
        <v>498</v>
      </c>
      <c r="Q594" s="4"/>
      <c r="R594" s="105" t="s">
        <v>1479</v>
      </c>
      <c r="S594" s="4" t="s">
        <v>501</v>
      </c>
      <c r="T594" s="13"/>
      <c r="U594" s="14"/>
      <c r="V594" s="3"/>
      <c r="W594" s="24"/>
      <c r="X594" s="26">
        <v>500000</v>
      </c>
      <c r="Y594" s="26">
        <f>X594*1.12</f>
        <v>560000</v>
      </c>
      <c r="Z594" s="4"/>
      <c r="AA594" s="4" t="s">
        <v>1405</v>
      </c>
      <c r="AB594" s="4"/>
      <c r="AC594" s="28"/>
      <c r="AD594" s="43"/>
    </row>
    <row r="595" spans="1:30" s="44" customFormat="1" ht="58.5" customHeight="1">
      <c r="A595" s="3" t="s">
        <v>2111</v>
      </c>
      <c r="B595" s="40" t="s">
        <v>493</v>
      </c>
      <c r="C595" s="40" t="s">
        <v>494</v>
      </c>
      <c r="D595" s="91" t="s">
        <v>1260</v>
      </c>
      <c r="E595" s="91" t="s">
        <v>1540</v>
      </c>
      <c r="F595" s="91" t="s">
        <v>1929</v>
      </c>
      <c r="G595" s="91" t="s">
        <v>1261</v>
      </c>
      <c r="H595" s="91" t="s">
        <v>2222</v>
      </c>
      <c r="I595" s="3" t="s">
        <v>1262</v>
      </c>
      <c r="J595" s="4"/>
      <c r="K595" s="4" t="s">
        <v>497</v>
      </c>
      <c r="L595" s="16">
        <v>100</v>
      </c>
      <c r="M595" s="3">
        <v>231010000</v>
      </c>
      <c r="N595" s="4" t="s">
        <v>498</v>
      </c>
      <c r="O595" s="13" t="s">
        <v>499</v>
      </c>
      <c r="P595" s="4" t="s">
        <v>498</v>
      </c>
      <c r="Q595" s="4"/>
      <c r="R595" s="105" t="s">
        <v>1479</v>
      </c>
      <c r="S595" s="4" t="s">
        <v>501</v>
      </c>
      <c r="T595" s="39"/>
      <c r="U595" s="3" t="s">
        <v>173</v>
      </c>
      <c r="V595" s="50"/>
      <c r="W595" s="5"/>
      <c r="X595" s="47">
        <v>255000</v>
      </c>
      <c r="Y595" s="26">
        <f t="shared" si="34"/>
        <v>285600</v>
      </c>
      <c r="Z595" s="4"/>
      <c r="AA595" s="4" t="s">
        <v>1405</v>
      </c>
      <c r="AB595" s="4"/>
      <c r="AC595" s="28"/>
      <c r="AD595" s="43"/>
    </row>
    <row r="596" spans="1:30" s="44" customFormat="1" ht="58.5" customHeight="1">
      <c r="A596" s="3" t="s">
        <v>2112</v>
      </c>
      <c r="B596" s="40" t="s">
        <v>493</v>
      </c>
      <c r="C596" s="40" t="s">
        <v>494</v>
      </c>
      <c r="D596" s="40" t="s">
        <v>2219</v>
      </c>
      <c r="E596" s="70" t="s">
        <v>2217</v>
      </c>
      <c r="F596" s="70" t="s">
        <v>2218</v>
      </c>
      <c r="G596" s="70" t="s">
        <v>2220</v>
      </c>
      <c r="H596" s="70" t="s">
        <v>2221</v>
      </c>
      <c r="I596" s="3" t="s">
        <v>2009</v>
      </c>
      <c r="J596" s="4"/>
      <c r="K596" s="4" t="s">
        <v>497</v>
      </c>
      <c r="L596" s="10">
        <v>50</v>
      </c>
      <c r="M596" s="3">
        <v>231010000</v>
      </c>
      <c r="N596" s="4" t="s">
        <v>498</v>
      </c>
      <c r="O596" s="10" t="s">
        <v>499</v>
      </c>
      <c r="P596" s="4" t="s">
        <v>498</v>
      </c>
      <c r="Q596" s="4"/>
      <c r="R596" s="105" t="s">
        <v>1479</v>
      </c>
      <c r="S596" s="16" t="s">
        <v>501</v>
      </c>
      <c r="T596" s="39"/>
      <c r="U596" s="3"/>
      <c r="V596" s="50"/>
      <c r="W596" s="5"/>
      <c r="X596" s="47">
        <v>50000</v>
      </c>
      <c r="Y596" s="26">
        <f t="shared" si="34"/>
        <v>56000.00000000001</v>
      </c>
      <c r="Z596" s="4"/>
      <c r="AA596" s="4" t="s">
        <v>1405</v>
      </c>
      <c r="AB596" s="4"/>
      <c r="AC596" s="28"/>
      <c r="AD596" s="43"/>
    </row>
    <row r="597" spans="1:30" s="44" customFormat="1" ht="58.5" customHeight="1">
      <c r="A597" s="3" t="s">
        <v>2572</v>
      </c>
      <c r="B597" s="40" t="s">
        <v>493</v>
      </c>
      <c r="C597" s="40" t="s">
        <v>494</v>
      </c>
      <c r="D597" s="40" t="s">
        <v>2216</v>
      </c>
      <c r="E597" s="70" t="s">
        <v>2213</v>
      </c>
      <c r="F597" s="4" t="s">
        <v>2212</v>
      </c>
      <c r="G597" s="4" t="s">
        <v>2214</v>
      </c>
      <c r="H597" s="4" t="s">
        <v>2215</v>
      </c>
      <c r="I597" s="3" t="s">
        <v>2010</v>
      </c>
      <c r="J597" s="4"/>
      <c r="K597" s="4" t="s">
        <v>497</v>
      </c>
      <c r="L597" s="10">
        <v>50</v>
      </c>
      <c r="M597" s="3">
        <v>231010000</v>
      </c>
      <c r="N597" s="4" t="s">
        <v>498</v>
      </c>
      <c r="O597" s="10" t="s">
        <v>499</v>
      </c>
      <c r="P597" s="4" t="s">
        <v>498</v>
      </c>
      <c r="Q597" s="4"/>
      <c r="R597" s="105" t="s">
        <v>1479</v>
      </c>
      <c r="S597" s="16" t="s">
        <v>501</v>
      </c>
      <c r="T597" s="39"/>
      <c r="U597" s="3"/>
      <c r="V597" s="50"/>
      <c r="W597" s="5"/>
      <c r="X597" s="47">
        <v>5000</v>
      </c>
      <c r="Y597" s="26">
        <f t="shared" si="34"/>
        <v>5600.000000000001</v>
      </c>
      <c r="Z597" s="4"/>
      <c r="AA597" s="4" t="s">
        <v>1405</v>
      </c>
      <c r="AB597" s="4"/>
      <c r="AC597" s="28"/>
      <c r="AD597" s="43"/>
    </row>
    <row r="598" spans="1:30" s="44" customFormat="1" ht="93.75" customHeight="1">
      <c r="A598" s="3" t="s">
        <v>2113</v>
      </c>
      <c r="B598" s="40" t="s">
        <v>493</v>
      </c>
      <c r="C598" s="40" t="s">
        <v>494</v>
      </c>
      <c r="D598" s="4" t="s">
        <v>2579</v>
      </c>
      <c r="E598" s="4" t="s">
        <v>2580</v>
      </c>
      <c r="F598" s="4" t="s">
        <v>2581</v>
      </c>
      <c r="G598" s="4" t="s">
        <v>2582</v>
      </c>
      <c r="H598" s="4" t="s">
        <v>2583</v>
      </c>
      <c r="I598" s="3"/>
      <c r="J598" s="4"/>
      <c r="K598" s="4" t="s">
        <v>497</v>
      </c>
      <c r="L598" s="10">
        <v>100</v>
      </c>
      <c r="M598" s="3">
        <v>231010000</v>
      </c>
      <c r="N598" s="4" t="s">
        <v>498</v>
      </c>
      <c r="O598" s="10" t="s">
        <v>499</v>
      </c>
      <c r="P598" s="4" t="s">
        <v>498</v>
      </c>
      <c r="Q598" s="4"/>
      <c r="R598" s="105" t="s">
        <v>2584</v>
      </c>
      <c r="S598" s="12" t="s">
        <v>2600</v>
      </c>
      <c r="T598" s="39"/>
      <c r="U598" s="3"/>
      <c r="V598" s="50"/>
      <c r="W598" s="53"/>
      <c r="X598" s="47">
        <v>0</v>
      </c>
      <c r="Y598" s="26">
        <v>0</v>
      </c>
      <c r="Z598" s="4"/>
      <c r="AA598" s="4" t="s">
        <v>1405</v>
      </c>
      <c r="AB598" s="4">
        <v>14</v>
      </c>
      <c r="AC598" s="28"/>
      <c r="AD598" s="43"/>
    </row>
    <row r="599" spans="1:30" s="44" customFormat="1" ht="96.75" customHeight="1">
      <c r="A599" s="3" t="s">
        <v>2721</v>
      </c>
      <c r="B599" s="40" t="s">
        <v>493</v>
      </c>
      <c r="C599" s="40" t="s">
        <v>494</v>
      </c>
      <c r="D599" s="4" t="s">
        <v>2579</v>
      </c>
      <c r="E599" s="4" t="s">
        <v>2580</v>
      </c>
      <c r="F599" s="4" t="s">
        <v>2581</v>
      </c>
      <c r="G599" s="4" t="s">
        <v>2582</v>
      </c>
      <c r="H599" s="4" t="s">
        <v>2583</v>
      </c>
      <c r="I599" s="3"/>
      <c r="J599" s="4"/>
      <c r="K599" s="4" t="s">
        <v>497</v>
      </c>
      <c r="L599" s="10">
        <v>100</v>
      </c>
      <c r="M599" s="3">
        <v>231010000</v>
      </c>
      <c r="N599" s="4" t="s">
        <v>498</v>
      </c>
      <c r="O599" s="10" t="s">
        <v>499</v>
      </c>
      <c r="P599" s="4" t="s">
        <v>498</v>
      </c>
      <c r="Q599" s="4"/>
      <c r="R599" s="16" t="s">
        <v>1994</v>
      </c>
      <c r="S599" s="12" t="s">
        <v>2600</v>
      </c>
      <c r="T599" s="39"/>
      <c r="U599" s="3"/>
      <c r="V599" s="50"/>
      <c r="W599" s="53"/>
      <c r="X599" s="47">
        <v>70000</v>
      </c>
      <c r="Y599" s="26">
        <f>X599*1.12</f>
        <v>78400.00000000001</v>
      </c>
      <c r="Z599" s="4"/>
      <c r="AA599" s="4" t="s">
        <v>1405</v>
      </c>
      <c r="AB599" s="4"/>
      <c r="AC599" s="160"/>
      <c r="AD599" s="43"/>
    </row>
    <row r="600" spans="1:29" s="147" customFormat="1" ht="50.25" customHeight="1">
      <c r="A600" s="120" t="s">
        <v>1156</v>
      </c>
      <c r="B600" s="118" t="s">
        <v>1263</v>
      </c>
      <c r="C600" s="118" t="s">
        <v>1264</v>
      </c>
      <c r="D600" s="120" t="s">
        <v>75</v>
      </c>
      <c r="E600" s="118" t="s">
        <v>77</v>
      </c>
      <c r="F600" s="120" t="s">
        <v>1311</v>
      </c>
      <c r="G600" s="118" t="s">
        <v>1313</v>
      </c>
      <c r="H600" s="159" t="s">
        <v>1312</v>
      </c>
      <c r="I600" s="120" t="s">
        <v>1314</v>
      </c>
      <c r="J600" s="118"/>
      <c r="K600" s="118" t="s">
        <v>497</v>
      </c>
      <c r="L600" s="143" t="s">
        <v>1280</v>
      </c>
      <c r="M600" s="120">
        <v>231010000</v>
      </c>
      <c r="N600" s="118" t="s">
        <v>498</v>
      </c>
      <c r="O600" s="143" t="s">
        <v>415</v>
      </c>
      <c r="P600" s="118" t="s">
        <v>498</v>
      </c>
      <c r="Q600" s="143"/>
      <c r="R600" s="142" t="s">
        <v>1479</v>
      </c>
      <c r="S600" s="143" t="s">
        <v>501</v>
      </c>
      <c r="T600" s="143"/>
      <c r="U600" s="118"/>
      <c r="V600" s="120"/>
      <c r="W600" s="150"/>
      <c r="X600" s="144">
        <v>350000</v>
      </c>
      <c r="Y600" s="144">
        <v>392000.00000000006</v>
      </c>
      <c r="Z600" s="118"/>
      <c r="AA600" s="118" t="s">
        <v>1405</v>
      </c>
      <c r="AB600" s="118"/>
      <c r="AC600" s="28"/>
    </row>
    <row r="601" spans="1:29" ht="53.25" customHeight="1">
      <c r="A601" s="3" t="s">
        <v>2114</v>
      </c>
      <c r="B601" s="4" t="s">
        <v>1263</v>
      </c>
      <c r="C601" s="4" t="s">
        <v>1264</v>
      </c>
      <c r="D601" s="4" t="s">
        <v>75</v>
      </c>
      <c r="E601" s="4" t="s">
        <v>77</v>
      </c>
      <c r="F601" s="3" t="s">
        <v>1311</v>
      </c>
      <c r="G601" s="4" t="s">
        <v>78</v>
      </c>
      <c r="H601" s="31" t="s">
        <v>1312</v>
      </c>
      <c r="I601" s="3" t="s">
        <v>764</v>
      </c>
      <c r="J601" s="4"/>
      <c r="K601" s="4" t="s">
        <v>497</v>
      </c>
      <c r="L601" s="12" t="s">
        <v>1280</v>
      </c>
      <c r="M601" s="3">
        <v>231010000</v>
      </c>
      <c r="N601" s="4" t="s">
        <v>498</v>
      </c>
      <c r="O601" s="12" t="s">
        <v>516</v>
      </c>
      <c r="P601" s="4" t="s">
        <v>498</v>
      </c>
      <c r="Q601" s="12"/>
      <c r="R601" s="10" t="s">
        <v>1479</v>
      </c>
      <c r="S601" s="12" t="s">
        <v>501</v>
      </c>
      <c r="T601" s="12"/>
      <c r="U601" s="4"/>
      <c r="V601" s="3"/>
      <c r="W601" s="11"/>
      <c r="X601" s="26">
        <v>0</v>
      </c>
      <c r="Y601" s="26">
        <v>0</v>
      </c>
      <c r="Z601" s="4"/>
      <c r="AA601" s="4" t="s">
        <v>1405</v>
      </c>
      <c r="AB601" s="4">
        <v>11</v>
      </c>
      <c r="AC601" s="28"/>
    </row>
    <row r="602" spans="1:29" ht="53.25" customHeight="1">
      <c r="A602" s="3" t="s">
        <v>3008</v>
      </c>
      <c r="B602" s="4" t="s">
        <v>1263</v>
      </c>
      <c r="C602" s="4" t="s">
        <v>1264</v>
      </c>
      <c r="D602" s="4" t="s">
        <v>75</v>
      </c>
      <c r="E602" s="4" t="s">
        <v>77</v>
      </c>
      <c r="F602" s="3" t="s">
        <v>1311</v>
      </c>
      <c r="G602" s="4" t="s">
        <v>78</v>
      </c>
      <c r="H602" s="31" t="s">
        <v>1312</v>
      </c>
      <c r="I602" s="3" t="s">
        <v>764</v>
      </c>
      <c r="J602" s="4"/>
      <c r="K602" s="4" t="s">
        <v>497</v>
      </c>
      <c r="L602" s="12" t="s">
        <v>1280</v>
      </c>
      <c r="M602" s="3">
        <v>231010000</v>
      </c>
      <c r="N602" s="4" t="s">
        <v>498</v>
      </c>
      <c r="O602" s="12" t="s">
        <v>658</v>
      </c>
      <c r="P602" s="4" t="s">
        <v>498</v>
      </c>
      <c r="Q602" s="12"/>
      <c r="R602" s="10" t="s">
        <v>1479</v>
      </c>
      <c r="S602" s="12" t="s">
        <v>501</v>
      </c>
      <c r="T602" s="12"/>
      <c r="U602" s="4"/>
      <c r="V602" s="3"/>
      <c r="W602" s="11"/>
      <c r="X602" s="26">
        <v>31050</v>
      </c>
      <c r="Y602" s="26">
        <f>X602*1.12</f>
        <v>34776</v>
      </c>
      <c r="Z602" s="4"/>
      <c r="AA602" s="4" t="s">
        <v>1405</v>
      </c>
      <c r="AB602" s="4"/>
      <c r="AC602" s="28"/>
    </row>
    <row r="603" spans="1:30" s="44" customFormat="1" ht="83.25" customHeight="1">
      <c r="A603" s="3" t="s">
        <v>2115</v>
      </c>
      <c r="B603" s="4" t="s">
        <v>1263</v>
      </c>
      <c r="C603" s="4" t="s">
        <v>1264</v>
      </c>
      <c r="D603" s="4" t="s">
        <v>142</v>
      </c>
      <c r="E603" s="4" t="s">
        <v>143</v>
      </c>
      <c r="F603" s="3" t="s">
        <v>1315</v>
      </c>
      <c r="G603" s="4" t="s">
        <v>143</v>
      </c>
      <c r="H603" s="31" t="s">
        <v>1315</v>
      </c>
      <c r="I603" s="3" t="s">
        <v>765</v>
      </c>
      <c r="J603" s="159"/>
      <c r="K603" s="4" t="s">
        <v>497</v>
      </c>
      <c r="L603" s="12" t="s">
        <v>1280</v>
      </c>
      <c r="M603" s="3">
        <v>231010000</v>
      </c>
      <c r="N603" s="4" t="s">
        <v>498</v>
      </c>
      <c r="O603" s="12" t="s">
        <v>516</v>
      </c>
      <c r="P603" s="4" t="s">
        <v>498</v>
      </c>
      <c r="Q603" s="12"/>
      <c r="R603" s="10" t="s">
        <v>1479</v>
      </c>
      <c r="S603" s="12" t="s">
        <v>511</v>
      </c>
      <c r="T603" s="12"/>
      <c r="U603" s="4"/>
      <c r="V603" s="3"/>
      <c r="W603" s="24"/>
      <c r="X603" s="26">
        <v>0</v>
      </c>
      <c r="Y603" s="26">
        <v>0</v>
      </c>
      <c r="Z603" s="4"/>
      <c r="AA603" s="4" t="s">
        <v>1405</v>
      </c>
      <c r="AB603" s="4">
        <v>11</v>
      </c>
      <c r="AC603" s="28"/>
      <c r="AD603" s="43"/>
    </row>
    <row r="604" spans="1:30" s="44" customFormat="1" ht="83.25" customHeight="1">
      <c r="A604" s="3" t="s">
        <v>2747</v>
      </c>
      <c r="B604" s="4" t="s">
        <v>1263</v>
      </c>
      <c r="C604" s="4" t="s">
        <v>1264</v>
      </c>
      <c r="D604" s="4" t="s">
        <v>142</v>
      </c>
      <c r="E604" s="4" t="s">
        <v>143</v>
      </c>
      <c r="F604" s="3" t="s">
        <v>1315</v>
      </c>
      <c r="G604" s="4" t="s">
        <v>143</v>
      </c>
      <c r="H604" s="31" t="s">
        <v>1315</v>
      </c>
      <c r="I604" s="3" t="s">
        <v>765</v>
      </c>
      <c r="J604" s="159"/>
      <c r="K604" s="4" t="s">
        <v>497</v>
      </c>
      <c r="L604" s="12" t="s">
        <v>1280</v>
      </c>
      <c r="M604" s="3">
        <v>231010000</v>
      </c>
      <c r="N604" s="4" t="s">
        <v>498</v>
      </c>
      <c r="O604" s="4" t="s">
        <v>1562</v>
      </c>
      <c r="P604" s="4" t="s">
        <v>498</v>
      </c>
      <c r="Q604" s="12"/>
      <c r="R604" s="10" t="s">
        <v>1479</v>
      </c>
      <c r="S604" s="12" t="s">
        <v>511</v>
      </c>
      <c r="T604" s="12"/>
      <c r="U604" s="4"/>
      <c r="V604" s="3"/>
      <c r="W604" s="24"/>
      <c r="X604" s="26">
        <v>103500</v>
      </c>
      <c r="Y604" s="26">
        <v>115920.00000000001</v>
      </c>
      <c r="Z604" s="4"/>
      <c r="AA604" s="4" t="s">
        <v>1405</v>
      </c>
      <c r="AB604" s="4"/>
      <c r="AC604" s="28"/>
      <c r="AD604" s="43"/>
    </row>
    <row r="605" spans="1:29" ht="53.25" customHeight="1">
      <c r="A605" s="3" t="s">
        <v>2116</v>
      </c>
      <c r="B605" s="4" t="s">
        <v>1263</v>
      </c>
      <c r="C605" s="4" t="s">
        <v>1264</v>
      </c>
      <c r="D605" s="3" t="s">
        <v>75</v>
      </c>
      <c r="E605" s="4" t="s">
        <v>77</v>
      </c>
      <c r="F605" s="3" t="s">
        <v>1311</v>
      </c>
      <c r="G605" s="3" t="s">
        <v>1312</v>
      </c>
      <c r="H605" s="3" t="s">
        <v>78</v>
      </c>
      <c r="I605" s="3" t="s">
        <v>1316</v>
      </c>
      <c r="J605" s="4"/>
      <c r="K605" s="4" t="s">
        <v>497</v>
      </c>
      <c r="L605" s="12" t="s">
        <v>1280</v>
      </c>
      <c r="M605" s="3">
        <v>231010000</v>
      </c>
      <c r="N605" s="4" t="s">
        <v>498</v>
      </c>
      <c r="O605" s="12" t="s">
        <v>709</v>
      </c>
      <c r="P605" s="4" t="s">
        <v>498</v>
      </c>
      <c r="Q605" s="12"/>
      <c r="R605" s="10" t="s">
        <v>1479</v>
      </c>
      <c r="S605" s="12" t="s">
        <v>501</v>
      </c>
      <c r="T605" s="12"/>
      <c r="U605" s="4"/>
      <c r="V605" s="3"/>
      <c r="W605" s="11"/>
      <c r="X605" s="26">
        <v>2500000</v>
      </c>
      <c r="Y605" s="26">
        <v>2800000.0000000005</v>
      </c>
      <c r="Z605" s="4"/>
      <c r="AA605" s="4" t="s">
        <v>1405</v>
      </c>
      <c r="AB605" s="4"/>
      <c r="AC605" s="129"/>
    </row>
    <row r="606" spans="1:30" s="54" customFormat="1" ht="118.5" customHeight="1">
      <c r="A606" s="3" t="s">
        <v>2117</v>
      </c>
      <c r="B606" s="4" t="s">
        <v>1263</v>
      </c>
      <c r="C606" s="4" t="s">
        <v>1417</v>
      </c>
      <c r="D606" s="4" t="s">
        <v>1420</v>
      </c>
      <c r="E606" s="4" t="s">
        <v>1540</v>
      </c>
      <c r="F606" s="4" t="s">
        <v>1929</v>
      </c>
      <c r="G606" s="4" t="s">
        <v>1541</v>
      </c>
      <c r="H606" s="4" t="s">
        <v>2678</v>
      </c>
      <c r="I606" s="4" t="s">
        <v>2739</v>
      </c>
      <c r="J606" s="40"/>
      <c r="K606" s="40" t="s">
        <v>497</v>
      </c>
      <c r="L606" s="91">
        <v>100</v>
      </c>
      <c r="M606" s="12" t="s">
        <v>2578</v>
      </c>
      <c r="N606" s="4" t="s">
        <v>498</v>
      </c>
      <c r="O606" s="91" t="s">
        <v>1515</v>
      </c>
      <c r="P606" s="4" t="s">
        <v>498</v>
      </c>
      <c r="Q606" s="40"/>
      <c r="R606" s="4" t="s">
        <v>1479</v>
      </c>
      <c r="S606" s="16" t="s">
        <v>86</v>
      </c>
      <c r="T606" s="49"/>
      <c r="U606" s="48"/>
      <c r="V606" s="3"/>
      <c r="W606" s="5"/>
      <c r="X606" s="52">
        <v>130000</v>
      </c>
      <c r="Y606" s="52">
        <f aca="true" t="shared" si="35" ref="Y606:Y613">X606*1.12</f>
        <v>145600</v>
      </c>
      <c r="Z606" s="42"/>
      <c r="AA606" s="5" t="s">
        <v>1405</v>
      </c>
      <c r="AB606" s="3"/>
      <c r="AC606" s="129"/>
      <c r="AD606" s="29"/>
    </row>
    <row r="607" spans="1:30" s="54" customFormat="1" ht="125.25" customHeight="1">
      <c r="A607" s="3" t="s">
        <v>2118</v>
      </c>
      <c r="B607" s="4" t="s">
        <v>1263</v>
      </c>
      <c r="C607" s="4" t="s">
        <v>1417</v>
      </c>
      <c r="D607" s="4" t="s">
        <v>1420</v>
      </c>
      <c r="E607" s="4" t="s">
        <v>1540</v>
      </c>
      <c r="F607" s="4" t="s">
        <v>1929</v>
      </c>
      <c r="G607" s="4" t="s">
        <v>1541</v>
      </c>
      <c r="H607" s="4" t="s">
        <v>2678</v>
      </c>
      <c r="I607" s="4" t="s">
        <v>1421</v>
      </c>
      <c r="J607" s="40"/>
      <c r="K607" s="40" t="s">
        <v>497</v>
      </c>
      <c r="L607" s="91">
        <v>100</v>
      </c>
      <c r="M607" s="12" t="s">
        <v>2578</v>
      </c>
      <c r="N607" s="4" t="s">
        <v>498</v>
      </c>
      <c r="O607" s="91" t="s">
        <v>1515</v>
      </c>
      <c r="P607" s="4" t="s">
        <v>498</v>
      </c>
      <c r="Q607" s="40"/>
      <c r="R607" s="4" t="s">
        <v>1479</v>
      </c>
      <c r="S607" s="16" t="s">
        <v>86</v>
      </c>
      <c r="T607" s="49"/>
      <c r="U607" s="48"/>
      <c r="V607" s="3"/>
      <c r="W607" s="53"/>
      <c r="X607" s="52">
        <v>0</v>
      </c>
      <c r="Y607" s="52">
        <v>0</v>
      </c>
      <c r="Z607" s="42"/>
      <c r="AA607" s="5" t="s">
        <v>1405</v>
      </c>
      <c r="AB607" s="3" t="s">
        <v>2723</v>
      </c>
      <c r="AC607" s="129"/>
      <c r="AD607" s="29"/>
    </row>
    <row r="608" spans="1:30" s="54" customFormat="1" ht="125.25" customHeight="1">
      <c r="A608" s="3" t="s">
        <v>2722</v>
      </c>
      <c r="B608" s="4" t="s">
        <v>1263</v>
      </c>
      <c r="C608" s="4" t="s">
        <v>1417</v>
      </c>
      <c r="D608" s="4" t="s">
        <v>1420</v>
      </c>
      <c r="E608" s="4" t="s">
        <v>1540</v>
      </c>
      <c r="F608" s="4" t="s">
        <v>1929</v>
      </c>
      <c r="G608" s="4" t="s">
        <v>1541</v>
      </c>
      <c r="H608" s="4" t="s">
        <v>2678</v>
      </c>
      <c r="I608" s="4" t="s">
        <v>1421</v>
      </c>
      <c r="J608" s="40"/>
      <c r="K608" s="40" t="s">
        <v>497</v>
      </c>
      <c r="L608" s="91">
        <v>100</v>
      </c>
      <c r="M608" s="12" t="s">
        <v>2578</v>
      </c>
      <c r="N608" s="4" t="s">
        <v>498</v>
      </c>
      <c r="O608" s="91" t="s">
        <v>1515</v>
      </c>
      <c r="P608" s="4" t="s">
        <v>498</v>
      </c>
      <c r="Q608" s="40"/>
      <c r="R608" s="4" t="s">
        <v>1479</v>
      </c>
      <c r="S608" s="16" t="s">
        <v>86</v>
      </c>
      <c r="T608" s="49"/>
      <c r="U608" s="48"/>
      <c r="V608" s="3"/>
      <c r="W608" s="53"/>
      <c r="X608" s="52">
        <v>120000</v>
      </c>
      <c r="Y608" s="52">
        <f>X608*1.12</f>
        <v>134400</v>
      </c>
      <c r="Z608" s="42"/>
      <c r="AA608" s="5" t="s">
        <v>1405</v>
      </c>
      <c r="AB608" s="3"/>
      <c r="AC608" s="129"/>
      <c r="AD608" s="29"/>
    </row>
    <row r="609" spans="1:30" s="54" customFormat="1" ht="146.25" customHeight="1">
      <c r="A609" s="3" t="s">
        <v>2119</v>
      </c>
      <c r="B609" s="4" t="s">
        <v>1263</v>
      </c>
      <c r="C609" s="4" t="s">
        <v>1417</v>
      </c>
      <c r="D609" s="4" t="s">
        <v>1420</v>
      </c>
      <c r="E609" s="4" t="s">
        <v>1540</v>
      </c>
      <c r="F609" s="4" t="s">
        <v>1929</v>
      </c>
      <c r="G609" s="4" t="s">
        <v>1541</v>
      </c>
      <c r="H609" s="4" t="s">
        <v>2678</v>
      </c>
      <c r="I609" s="4" t="s">
        <v>1422</v>
      </c>
      <c r="J609" s="40"/>
      <c r="K609" s="40" t="s">
        <v>497</v>
      </c>
      <c r="L609" s="91">
        <v>100</v>
      </c>
      <c r="M609" s="12" t="s">
        <v>2578</v>
      </c>
      <c r="N609" s="4" t="s">
        <v>498</v>
      </c>
      <c r="O609" s="91" t="s">
        <v>1515</v>
      </c>
      <c r="P609" s="4" t="s">
        <v>498</v>
      </c>
      <c r="Q609" s="40"/>
      <c r="R609" s="4" t="s">
        <v>1479</v>
      </c>
      <c r="S609" s="16" t="s">
        <v>86</v>
      </c>
      <c r="T609" s="49"/>
      <c r="U609" s="48"/>
      <c r="V609" s="3"/>
      <c r="W609" s="5"/>
      <c r="X609" s="52">
        <v>100000</v>
      </c>
      <c r="Y609" s="52">
        <f t="shared" si="35"/>
        <v>112000.00000000001</v>
      </c>
      <c r="Z609" s="42"/>
      <c r="AA609" s="5" t="s">
        <v>1405</v>
      </c>
      <c r="AB609" s="3"/>
      <c r="AC609" s="129"/>
      <c r="AD609" s="29"/>
    </row>
    <row r="610" spans="1:30" s="54" customFormat="1" ht="99.75" customHeight="1">
      <c r="A610" s="3" t="s">
        <v>2120</v>
      </c>
      <c r="B610" s="4" t="s">
        <v>1263</v>
      </c>
      <c r="C610" s="40" t="s">
        <v>1417</v>
      </c>
      <c r="D610" s="40" t="s">
        <v>75</v>
      </c>
      <c r="E610" s="40" t="s">
        <v>77</v>
      </c>
      <c r="F610" s="40" t="s">
        <v>76</v>
      </c>
      <c r="G610" s="40" t="s">
        <v>78</v>
      </c>
      <c r="H610" s="40" t="s">
        <v>1710</v>
      </c>
      <c r="I610" s="40" t="s">
        <v>1423</v>
      </c>
      <c r="J610" s="40"/>
      <c r="K610" s="40" t="s">
        <v>497</v>
      </c>
      <c r="L610" s="91">
        <v>100</v>
      </c>
      <c r="M610" s="12" t="s">
        <v>2578</v>
      </c>
      <c r="N610" s="92" t="s">
        <v>1424</v>
      </c>
      <c r="O610" s="91" t="s">
        <v>1425</v>
      </c>
      <c r="P610" s="4" t="s">
        <v>498</v>
      </c>
      <c r="Q610" s="40"/>
      <c r="R610" s="40" t="s">
        <v>1479</v>
      </c>
      <c r="S610" s="16" t="s">
        <v>86</v>
      </c>
      <c r="T610" s="92"/>
      <c r="U610" s="40"/>
      <c r="V610" s="91"/>
      <c r="W610" s="95"/>
      <c r="X610" s="52">
        <v>100000</v>
      </c>
      <c r="Y610" s="52">
        <f t="shared" si="35"/>
        <v>112000.00000000001</v>
      </c>
      <c r="Z610" s="94"/>
      <c r="AA610" s="5" t="s">
        <v>1405</v>
      </c>
      <c r="AB610" s="3"/>
      <c r="AC610" s="129"/>
      <c r="AD610" s="29"/>
    </row>
    <row r="611" spans="1:30" s="36" customFormat="1" ht="67.5" customHeight="1">
      <c r="A611" s="3" t="s">
        <v>2121</v>
      </c>
      <c r="B611" s="4" t="s">
        <v>1263</v>
      </c>
      <c r="C611" s="40" t="s">
        <v>1417</v>
      </c>
      <c r="D611" s="4" t="s">
        <v>1512</v>
      </c>
      <c r="E611" s="40" t="s">
        <v>1536</v>
      </c>
      <c r="F611" s="40" t="s">
        <v>1930</v>
      </c>
      <c r="G611" s="40" t="s">
        <v>1537</v>
      </c>
      <c r="H611" s="40" t="s">
        <v>1931</v>
      </c>
      <c r="I611" s="40" t="s">
        <v>1426</v>
      </c>
      <c r="J611" s="40"/>
      <c r="K611" s="40" t="s">
        <v>497</v>
      </c>
      <c r="L611" s="91">
        <v>100</v>
      </c>
      <c r="M611" s="12" t="s">
        <v>2578</v>
      </c>
      <c r="N611" s="4" t="s">
        <v>498</v>
      </c>
      <c r="O611" s="91" t="s">
        <v>1515</v>
      </c>
      <c r="P611" s="4" t="s">
        <v>498</v>
      </c>
      <c r="Q611" s="40"/>
      <c r="R611" s="4" t="s">
        <v>1479</v>
      </c>
      <c r="S611" s="16" t="s">
        <v>86</v>
      </c>
      <c r="T611" s="92"/>
      <c r="U611" s="40"/>
      <c r="V611" s="91"/>
      <c r="W611" s="95"/>
      <c r="X611" s="52">
        <v>400000</v>
      </c>
      <c r="Y611" s="52">
        <f t="shared" si="35"/>
        <v>448000.00000000006</v>
      </c>
      <c r="Z611" s="94"/>
      <c r="AA611" s="5" t="s">
        <v>1405</v>
      </c>
      <c r="AB611" s="3"/>
      <c r="AC611" s="129"/>
      <c r="AD611" s="129"/>
    </row>
    <row r="612" spans="1:30" s="36" customFormat="1" ht="68.25" customHeight="1">
      <c r="A612" s="3" t="s">
        <v>2122</v>
      </c>
      <c r="B612" s="4" t="s">
        <v>1263</v>
      </c>
      <c r="C612" s="40" t="s">
        <v>1417</v>
      </c>
      <c r="D612" s="70" t="s">
        <v>103</v>
      </c>
      <c r="E612" s="40" t="s">
        <v>1514</v>
      </c>
      <c r="F612" s="40" t="s">
        <v>1932</v>
      </c>
      <c r="G612" s="40" t="s">
        <v>1514</v>
      </c>
      <c r="H612" s="40" t="s">
        <v>1932</v>
      </c>
      <c r="I612" s="3" t="s">
        <v>1513</v>
      </c>
      <c r="J612" s="91"/>
      <c r="K612" s="40" t="s">
        <v>506</v>
      </c>
      <c r="L612" s="91">
        <v>100</v>
      </c>
      <c r="M612" s="12" t="s">
        <v>2578</v>
      </c>
      <c r="N612" s="4" t="s">
        <v>498</v>
      </c>
      <c r="O612" s="91" t="s">
        <v>1515</v>
      </c>
      <c r="P612" s="4" t="s">
        <v>498</v>
      </c>
      <c r="Q612" s="40"/>
      <c r="R612" s="4" t="s">
        <v>1479</v>
      </c>
      <c r="S612" s="16" t="s">
        <v>86</v>
      </c>
      <c r="T612" s="92"/>
      <c r="U612" s="40"/>
      <c r="V612" s="91"/>
      <c r="W612" s="95"/>
      <c r="X612" s="52">
        <v>0</v>
      </c>
      <c r="Y612" s="52">
        <f t="shared" si="35"/>
        <v>0</v>
      </c>
      <c r="Z612" s="94"/>
      <c r="AA612" s="5" t="s">
        <v>1405</v>
      </c>
      <c r="AB612" s="3">
        <v>7</v>
      </c>
      <c r="AC612" s="28"/>
      <c r="AD612" s="129"/>
    </row>
    <row r="613" spans="1:30" s="36" customFormat="1" ht="68.25" customHeight="1">
      <c r="A613" s="3" t="s">
        <v>2697</v>
      </c>
      <c r="B613" s="4" t="s">
        <v>1263</v>
      </c>
      <c r="C613" s="40" t="s">
        <v>1417</v>
      </c>
      <c r="D613" s="70" t="s">
        <v>103</v>
      </c>
      <c r="E613" s="40" t="s">
        <v>1514</v>
      </c>
      <c r="F613" s="40" t="s">
        <v>1932</v>
      </c>
      <c r="G613" s="40" t="s">
        <v>1514</v>
      </c>
      <c r="H613" s="40" t="s">
        <v>1932</v>
      </c>
      <c r="I613" s="3" t="s">
        <v>1513</v>
      </c>
      <c r="J613" s="91"/>
      <c r="K613" s="40" t="s">
        <v>497</v>
      </c>
      <c r="L613" s="91">
        <v>100</v>
      </c>
      <c r="M613" s="12" t="s">
        <v>2578</v>
      </c>
      <c r="N613" s="4" t="s">
        <v>498</v>
      </c>
      <c r="O613" s="91" t="s">
        <v>1515</v>
      </c>
      <c r="P613" s="4" t="s">
        <v>498</v>
      </c>
      <c r="Q613" s="40"/>
      <c r="R613" s="4" t="s">
        <v>1479</v>
      </c>
      <c r="S613" s="16" t="s">
        <v>86</v>
      </c>
      <c r="T613" s="92"/>
      <c r="U613" s="40"/>
      <c r="V613" s="91"/>
      <c r="W613" s="95"/>
      <c r="X613" s="52">
        <v>190210</v>
      </c>
      <c r="Y613" s="52">
        <f t="shared" si="35"/>
        <v>213035.2</v>
      </c>
      <c r="Z613" s="94"/>
      <c r="AA613" s="5" t="s">
        <v>1405</v>
      </c>
      <c r="AB613" s="3"/>
      <c r="AC613" s="28"/>
      <c r="AD613" s="129"/>
    </row>
    <row r="614" spans="1:30" s="55" customFormat="1" ht="153">
      <c r="A614" s="3" t="s">
        <v>2123</v>
      </c>
      <c r="B614" s="4" t="s">
        <v>493</v>
      </c>
      <c r="C614" s="4" t="s">
        <v>494</v>
      </c>
      <c r="D614" s="4" t="s">
        <v>87</v>
      </c>
      <c r="E614" s="4" t="s">
        <v>88</v>
      </c>
      <c r="F614" s="4" t="s">
        <v>83</v>
      </c>
      <c r="G614" s="4" t="s">
        <v>90</v>
      </c>
      <c r="H614" s="4" t="s">
        <v>80</v>
      </c>
      <c r="I614" s="4" t="s">
        <v>91</v>
      </c>
      <c r="J614" s="4"/>
      <c r="K614" s="4" t="s">
        <v>506</v>
      </c>
      <c r="L614" s="4">
        <v>100</v>
      </c>
      <c r="M614" s="12" t="s">
        <v>2578</v>
      </c>
      <c r="N614" s="4" t="s">
        <v>498</v>
      </c>
      <c r="O614" s="4" t="s">
        <v>514</v>
      </c>
      <c r="P614" s="4" t="s">
        <v>498</v>
      </c>
      <c r="Q614" s="4"/>
      <c r="R614" s="4" t="s">
        <v>92</v>
      </c>
      <c r="S614" s="16" t="s">
        <v>86</v>
      </c>
      <c r="T614" s="4"/>
      <c r="U614" s="4" t="s">
        <v>173</v>
      </c>
      <c r="V614" s="4"/>
      <c r="W614" s="24"/>
      <c r="X614" s="24">
        <v>75000</v>
      </c>
      <c r="Y614" s="24">
        <f aca="true" t="shared" si="36" ref="Y614:Y619">X614*1.12</f>
        <v>84000.00000000001</v>
      </c>
      <c r="Z614" s="4"/>
      <c r="AA614" s="4" t="s">
        <v>1405</v>
      </c>
      <c r="AB614" s="4"/>
      <c r="AC614" s="28"/>
      <c r="AD614" s="8"/>
    </row>
    <row r="615" spans="1:30" s="55" customFormat="1" ht="102">
      <c r="A615" s="3" t="s">
        <v>132</v>
      </c>
      <c r="B615" s="4" t="s">
        <v>493</v>
      </c>
      <c r="C615" s="4" t="s">
        <v>494</v>
      </c>
      <c r="D615" s="4" t="s">
        <v>120</v>
      </c>
      <c r="E615" s="4" t="s">
        <v>121</v>
      </c>
      <c r="F615" s="4" t="s">
        <v>118</v>
      </c>
      <c r="G615" s="4" t="s">
        <v>121</v>
      </c>
      <c r="H615" s="4" t="s">
        <v>118</v>
      </c>
      <c r="I615" s="4" t="s">
        <v>122</v>
      </c>
      <c r="J615" s="4"/>
      <c r="K615" s="4" t="s">
        <v>497</v>
      </c>
      <c r="L615" s="4">
        <v>100</v>
      </c>
      <c r="M615" s="12" t="s">
        <v>2578</v>
      </c>
      <c r="N615" s="4" t="s">
        <v>498</v>
      </c>
      <c r="O615" s="4" t="s">
        <v>561</v>
      </c>
      <c r="P615" s="4" t="s">
        <v>498</v>
      </c>
      <c r="Q615" s="4"/>
      <c r="R615" s="4" t="s">
        <v>1996</v>
      </c>
      <c r="S615" s="4" t="s">
        <v>501</v>
      </c>
      <c r="T615" s="4"/>
      <c r="U615" s="4"/>
      <c r="V615" s="4"/>
      <c r="W615" s="24"/>
      <c r="X615" s="24">
        <v>150000</v>
      </c>
      <c r="Y615" s="24">
        <f t="shared" si="36"/>
        <v>168000.00000000003</v>
      </c>
      <c r="Z615" s="4"/>
      <c r="AA615" s="4" t="s">
        <v>1405</v>
      </c>
      <c r="AB615" s="4"/>
      <c r="AC615" s="28"/>
      <c r="AD615" s="8"/>
    </row>
    <row r="616" spans="1:30" s="55" customFormat="1" ht="127.5">
      <c r="A616" s="3" t="s">
        <v>2124</v>
      </c>
      <c r="B616" s="4" t="s">
        <v>493</v>
      </c>
      <c r="C616" s="4" t="s">
        <v>494</v>
      </c>
      <c r="D616" s="4" t="s">
        <v>75</v>
      </c>
      <c r="E616" s="4" t="s">
        <v>77</v>
      </c>
      <c r="F616" s="4" t="s">
        <v>76</v>
      </c>
      <c r="G616" s="4" t="s">
        <v>78</v>
      </c>
      <c r="H616" s="4" t="s">
        <v>73</v>
      </c>
      <c r="I616" s="4" t="s">
        <v>140</v>
      </c>
      <c r="J616" s="4"/>
      <c r="K616" s="4" t="s">
        <v>497</v>
      </c>
      <c r="L616" s="4">
        <v>100</v>
      </c>
      <c r="M616" s="12" t="s">
        <v>2578</v>
      </c>
      <c r="N616" s="4" t="s">
        <v>498</v>
      </c>
      <c r="O616" s="4" t="s">
        <v>509</v>
      </c>
      <c r="P616" s="4" t="s">
        <v>498</v>
      </c>
      <c r="Q616" s="4"/>
      <c r="R616" s="4" t="s">
        <v>1996</v>
      </c>
      <c r="S616" s="4" t="s">
        <v>501</v>
      </c>
      <c r="T616" s="4"/>
      <c r="U616" s="4"/>
      <c r="V616" s="4"/>
      <c r="W616" s="24"/>
      <c r="X616" s="24">
        <v>144000</v>
      </c>
      <c r="Y616" s="24">
        <f t="shared" si="36"/>
        <v>161280.00000000003</v>
      </c>
      <c r="Z616" s="4"/>
      <c r="AA616" s="4" t="s">
        <v>1405</v>
      </c>
      <c r="AB616" s="4"/>
      <c r="AC616" s="28"/>
      <c r="AD616" s="8"/>
    </row>
    <row r="617" spans="1:30" s="55" customFormat="1" ht="127.5">
      <c r="A617" s="3" t="s">
        <v>2125</v>
      </c>
      <c r="B617" s="4" t="s">
        <v>493</v>
      </c>
      <c r="C617" s="4" t="s">
        <v>494</v>
      </c>
      <c r="D617" s="4" t="s">
        <v>75</v>
      </c>
      <c r="E617" s="4" t="s">
        <v>77</v>
      </c>
      <c r="F617" s="4" t="s">
        <v>76</v>
      </c>
      <c r="G617" s="4" t="s">
        <v>78</v>
      </c>
      <c r="H617" s="4" t="s">
        <v>73</v>
      </c>
      <c r="I617" s="4" t="s">
        <v>26</v>
      </c>
      <c r="J617" s="4"/>
      <c r="K617" s="4" t="s">
        <v>497</v>
      </c>
      <c r="L617" s="4">
        <v>100</v>
      </c>
      <c r="M617" s="12" t="s">
        <v>2578</v>
      </c>
      <c r="N617" s="4" t="s">
        <v>498</v>
      </c>
      <c r="O617" s="4" t="s">
        <v>1505</v>
      </c>
      <c r="P617" s="4" t="s">
        <v>498</v>
      </c>
      <c r="Q617" s="4"/>
      <c r="R617" s="4" t="s">
        <v>1996</v>
      </c>
      <c r="S617" s="4" t="s">
        <v>86</v>
      </c>
      <c r="T617" s="4"/>
      <c r="U617" s="4"/>
      <c r="V617" s="4"/>
      <c r="W617" s="24"/>
      <c r="X617" s="24">
        <v>178571</v>
      </c>
      <c r="Y617" s="24">
        <f t="shared" si="36"/>
        <v>199999.52000000002</v>
      </c>
      <c r="Z617" s="4"/>
      <c r="AA617" s="4" t="s">
        <v>1405</v>
      </c>
      <c r="AB617" s="4"/>
      <c r="AC617" s="139"/>
      <c r="AD617" s="8"/>
    </row>
    <row r="618" spans="1:30" s="96" customFormat="1" ht="102">
      <c r="A618" s="3" t="s">
        <v>2126</v>
      </c>
      <c r="B618" s="4" t="s">
        <v>493</v>
      </c>
      <c r="C618" s="4" t="s">
        <v>494</v>
      </c>
      <c r="D618" s="70" t="s">
        <v>1589</v>
      </c>
      <c r="E618" s="18" t="s">
        <v>1591</v>
      </c>
      <c r="F618" s="3" t="s">
        <v>1590</v>
      </c>
      <c r="G618" s="18" t="s">
        <v>1592</v>
      </c>
      <c r="H618" s="18" t="s">
        <v>1958</v>
      </c>
      <c r="I618" s="3" t="s">
        <v>1593</v>
      </c>
      <c r="J618" s="3"/>
      <c r="K618" s="4" t="s">
        <v>497</v>
      </c>
      <c r="L618" s="4">
        <v>100</v>
      </c>
      <c r="M618" s="4">
        <v>231010000</v>
      </c>
      <c r="N618" s="4" t="s">
        <v>498</v>
      </c>
      <c r="O618" s="13" t="s">
        <v>499</v>
      </c>
      <c r="P618" s="4" t="s">
        <v>498</v>
      </c>
      <c r="Q618" s="4"/>
      <c r="R618" s="4" t="s">
        <v>1479</v>
      </c>
      <c r="S618" s="4" t="s">
        <v>501</v>
      </c>
      <c r="T618" s="4"/>
      <c r="U618" s="39"/>
      <c r="V618" s="3" t="s">
        <v>173</v>
      </c>
      <c r="W618" s="50"/>
      <c r="X618" s="26">
        <v>267857.14</v>
      </c>
      <c r="Y618" s="26">
        <f t="shared" si="36"/>
        <v>299999.9968</v>
      </c>
      <c r="Z618" s="26"/>
      <c r="AA618" s="4" t="s">
        <v>1405</v>
      </c>
      <c r="AB618" s="4"/>
      <c r="AC618" s="139"/>
      <c r="AD618" s="128"/>
    </row>
    <row r="619" spans="1:30" s="96" customFormat="1" ht="127.5">
      <c r="A619" s="3" t="s">
        <v>2127</v>
      </c>
      <c r="B619" s="4" t="s">
        <v>493</v>
      </c>
      <c r="C619" s="4" t="s">
        <v>494</v>
      </c>
      <c r="D619" s="4" t="s">
        <v>75</v>
      </c>
      <c r="E619" s="4" t="s">
        <v>77</v>
      </c>
      <c r="F619" s="3" t="s">
        <v>76</v>
      </c>
      <c r="G619" s="4" t="s">
        <v>78</v>
      </c>
      <c r="H619" s="4" t="s">
        <v>1710</v>
      </c>
      <c r="I619" s="3" t="s">
        <v>1615</v>
      </c>
      <c r="J619" s="3"/>
      <c r="K619" s="4" t="s">
        <v>497</v>
      </c>
      <c r="L619" s="4">
        <v>100</v>
      </c>
      <c r="M619" s="4">
        <v>231010000</v>
      </c>
      <c r="N619" s="4" t="s">
        <v>498</v>
      </c>
      <c r="O619" s="13" t="s">
        <v>561</v>
      </c>
      <c r="P619" s="4" t="s">
        <v>498</v>
      </c>
      <c r="Q619" s="4"/>
      <c r="R619" s="3" t="s">
        <v>1188</v>
      </c>
      <c r="S619" s="4" t="s">
        <v>501</v>
      </c>
      <c r="T619" s="4"/>
      <c r="U619" s="39"/>
      <c r="V619" s="3"/>
      <c r="W619" s="50"/>
      <c r="X619" s="47">
        <v>243000</v>
      </c>
      <c r="Y619" s="26">
        <f t="shared" si="36"/>
        <v>272160</v>
      </c>
      <c r="Z619" s="26"/>
      <c r="AA619" s="4" t="s">
        <v>1405</v>
      </c>
      <c r="AB619" s="4"/>
      <c r="AC619" s="129"/>
      <c r="AD619" s="128"/>
    </row>
    <row r="620" spans="1:30" s="54" customFormat="1" ht="106.5" customHeight="1">
      <c r="A620" s="3" t="s">
        <v>2128</v>
      </c>
      <c r="B620" s="4" t="s">
        <v>493</v>
      </c>
      <c r="C620" s="4" t="s">
        <v>494</v>
      </c>
      <c r="D620" s="4" t="s">
        <v>144</v>
      </c>
      <c r="E620" s="4" t="s">
        <v>145</v>
      </c>
      <c r="F620" s="4" t="s">
        <v>2047</v>
      </c>
      <c r="G620" s="4" t="s">
        <v>145</v>
      </c>
      <c r="H620" s="4" t="s">
        <v>2047</v>
      </c>
      <c r="I620" s="4" t="s">
        <v>16</v>
      </c>
      <c r="J620" s="4"/>
      <c r="K620" s="4" t="s">
        <v>497</v>
      </c>
      <c r="L620" s="4">
        <v>100</v>
      </c>
      <c r="M620" s="12" t="s">
        <v>2578</v>
      </c>
      <c r="N620" s="4" t="s">
        <v>498</v>
      </c>
      <c r="O620" s="10" t="s">
        <v>509</v>
      </c>
      <c r="P620" s="4" t="s">
        <v>498</v>
      </c>
      <c r="Q620" s="4"/>
      <c r="R620" s="3" t="s">
        <v>1188</v>
      </c>
      <c r="S620" s="4" t="s">
        <v>501</v>
      </c>
      <c r="T620" s="25"/>
      <c r="U620" s="14"/>
      <c r="V620" s="3"/>
      <c r="W620" s="4"/>
      <c r="X620" s="24">
        <v>15000</v>
      </c>
      <c r="Y620" s="26">
        <f>X620*1.12</f>
        <v>16800</v>
      </c>
      <c r="Z620" s="4"/>
      <c r="AA620" s="4" t="s">
        <v>1405</v>
      </c>
      <c r="AB620" s="4"/>
      <c r="AC620" s="129"/>
      <c r="AD620" s="29"/>
    </row>
    <row r="621" spans="1:30" s="54" customFormat="1" ht="125.25" customHeight="1">
      <c r="A621" s="3" t="s">
        <v>2129</v>
      </c>
      <c r="B621" s="10" t="s">
        <v>493</v>
      </c>
      <c r="C621" s="10" t="s">
        <v>494</v>
      </c>
      <c r="D621" s="4" t="s">
        <v>144</v>
      </c>
      <c r="E621" s="4" t="s">
        <v>145</v>
      </c>
      <c r="F621" s="4" t="s">
        <v>2048</v>
      </c>
      <c r="G621" s="4" t="s">
        <v>145</v>
      </c>
      <c r="H621" s="4" t="s">
        <v>2048</v>
      </c>
      <c r="I621" s="4" t="s">
        <v>2049</v>
      </c>
      <c r="J621" s="4"/>
      <c r="K621" s="4" t="s">
        <v>497</v>
      </c>
      <c r="L621" s="4">
        <v>100</v>
      </c>
      <c r="M621" s="12" t="s">
        <v>2578</v>
      </c>
      <c r="N621" s="4" t="s">
        <v>498</v>
      </c>
      <c r="O621" s="4" t="s">
        <v>499</v>
      </c>
      <c r="P621" s="4" t="s">
        <v>498</v>
      </c>
      <c r="Q621" s="4"/>
      <c r="R621" s="16" t="s">
        <v>1188</v>
      </c>
      <c r="S621" s="16" t="s">
        <v>86</v>
      </c>
      <c r="T621" s="4"/>
      <c r="U621" s="4"/>
      <c r="V621" s="3"/>
      <c r="W621" s="11"/>
      <c r="X621" s="24">
        <v>350000</v>
      </c>
      <c r="Y621" s="26">
        <f>X621*1.12</f>
        <v>392000.00000000006</v>
      </c>
      <c r="Z621" s="4"/>
      <c r="AA621" s="4" t="s">
        <v>1405</v>
      </c>
      <c r="AB621" s="4"/>
      <c r="AC621" s="129"/>
      <c r="AD621" s="29"/>
    </row>
    <row r="622" spans="1:30" s="54" customFormat="1" ht="114" customHeight="1">
      <c r="A622" s="3" t="s">
        <v>2130</v>
      </c>
      <c r="B622" s="10" t="s">
        <v>493</v>
      </c>
      <c r="C622" s="10" t="s">
        <v>494</v>
      </c>
      <c r="D622" s="4" t="s">
        <v>82</v>
      </c>
      <c r="E622" s="4" t="s">
        <v>84</v>
      </c>
      <c r="F622" s="4" t="s">
        <v>1652</v>
      </c>
      <c r="G622" s="4" t="s">
        <v>85</v>
      </c>
      <c r="H622" s="4" t="s">
        <v>2050</v>
      </c>
      <c r="I622" s="3" t="s">
        <v>2633</v>
      </c>
      <c r="J622" s="3"/>
      <c r="K622" s="4" t="s">
        <v>497</v>
      </c>
      <c r="L622" s="4">
        <v>100</v>
      </c>
      <c r="M622" s="12" t="s">
        <v>2578</v>
      </c>
      <c r="N622" s="4" t="s">
        <v>498</v>
      </c>
      <c r="O622" s="4" t="s">
        <v>561</v>
      </c>
      <c r="P622" s="4" t="s">
        <v>498</v>
      </c>
      <c r="Q622" s="4"/>
      <c r="R622" s="4" t="s">
        <v>2662</v>
      </c>
      <c r="S622" s="16" t="s">
        <v>86</v>
      </c>
      <c r="T622" s="4"/>
      <c r="U622" s="4"/>
      <c r="V622" s="3"/>
      <c r="W622" s="24"/>
      <c r="X622" s="24">
        <v>0</v>
      </c>
      <c r="Y622" s="26">
        <v>0</v>
      </c>
      <c r="Z622" s="4"/>
      <c r="AA622" s="4" t="s">
        <v>1405</v>
      </c>
      <c r="AB622" s="4">
        <v>7.11</v>
      </c>
      <c r="AC622" s="129"/>
      <c r="AD622" s="29"/>
    </row>
    <row r="623" spans="1:30" s="54" customFormat="1" ht="114" customHeight="1">
      <c r="A623" s="3" t="s">
        <v>2887</v>
      </c>
      <c r="B623" s="10" t="s">
        <v>493</v>
      </c>
      <c r="C623" s="10" t="s">
        <v>494</v>
      </c>
      <c r="D623" s="4" t="s">
        <v>82</v>
      </c>
      <c r="E623" s="4" t="s">
        <v>84</v>
      </c>
      <c r="F623" s="4" t="s">
        <v>1652</v>
      </c>
      <c r="G623" s="4" t="s">
        <v>85</v>
      </c>
      <c r="H623" s="4" t="s">
        <v>2050</v>
      </c>
      <c r="I623" s="3" t="s">
        <v>2633</v>
      </c>
      <c r="J623" s="3"/>
      <c r="K623" s="4" t="s">
        <v>506</v>
      </c>
      <c r="L623" s="4">
        <v>100</v>
      </c>
      <c r="M623" s="12" t="s">
        <v>2578</v>
      </c>
      <c r="N623" s="4" t="s">
        <v>498</v>
      </c>
      <c r="O623" s="3" t="s">
        <v>1532</v>
      </c>
      <c r="P623" s="4" t="s">
        <v>498</v>
      </c>
      <c r="Q623" s="4"/>
      <c r="R623" s="4" t="s">
        <v>2662</v>
      </c>
      <c r="S623" s="16" t="s">
        <v>86</v>
      </c>
      <c r="T623" s="4"/>
      <c r="U623" s="4"/>
      <c r="V623" s="3"/>
      <c r="W623" s="24"/>
      <c r="X623" s="24">
        <v>0</v>
      </c>
      <c r="Y623" s="26">
        <f>X623*1.12</f>
        <v>0</v>
      </c>
      <c r="Z623" s="4"/>
      <c r="AA623" s="4" t="s">
        <v>1405</v>
      </c>
      <c r="AB623" s="4" t="s">
        <v>3007</v>
      </c>
      <c r="AC623" s="129"/>
      <c r="AD623" s="29"/>
    </row>
    <row r="624" spans="1:30" s="54" customFormat="1" ht="114" customHeight="1">
      <c r="A624" s="3" t="s">
        <v>3002</v>
      </c>
      <c r="B624" s="10" t="s">
        <v>493</v>
      </c>
      <c r="C624" s="10" t="s">
        <v>494</v>
      </c>
      <c r="D624" s="4" t="s">
        <v>3004</v>
      </c>
      <c r="E624" s="4" t="s">
        <v>3005</v>
      </c>
      <c r="F624" s="4" t="s">
        <v>3006</v>
      </c>
      <c r="G624" s="4" t="s">
        <v>3005</v>
      </c>
      <c r="H624" s="4" t="s">
        <v>3006</v>
      </c>
      <c r="I624" s="3" t="s">
        <v>2633</v>
      </c>
      <c r="J624" s="3"/>
      <c r="K624" s="4" t="s">
        <v>506</v>
      </c>
      <c r="L624" s="4">
        <v>100</v>
      </c>
      <c r="M624" s="12" t="s">
        <v>2578</v>
      </c>
      <c r="N624" s="4" t="s">
        <v>498</v>
      </c>
      <c r="O624" s="3" t="s">
        <v>1532</v>
      </c>
      <c r="P624" s="4" t="s">
        <v>498</v>
      </c>
      <c r="Q624" s="4"/>
      <c r="R624" s="4" t="s">
        <v>2662</v>
      </c>
      <c r="S624" s="16" t="s">
        <v>86</v>
      </c>
      <c r="T624" s="4"/>
      <c r="U624" s="4"/>
      <c r="V624" s="3"/>
      <c r="W624" s="24"/>
      <c r="X624" s="24">
        <v>3000000</v>
      </c>
      <c r="Y624" s="26">
        <f>X624*1.12</f>
        <v>3360000.0000000005</v>
      </c>
      <c r="Z624" s="4"/>
      <c r="AA624" s="4" t="s">
        <v>1405</v>
      </c>
      <c r="AB624" s="4"/>
      <c r="AC624" s="129"/>
      <c r="AD624" s="29"/>
    </row>
    <row r="625" spans="1:30" s="54" customFormat="1" ht="114" customHeight="1">
      <c r="A625" s="3" t="s">
        <v>2131</v>
      </c>
      <c r="B625" s="10" t="s">
        <v>493</v>
      </c>
      <c r="C625" s="10" t="s">
        <v>494</v>
      </c>
      <c r="D625" s="4" t="s">
        <v>82</v>
      </c>
      <c r="E625" s="4" t="s">
        <v>84</v>
      </c>
      <c r="F625" s="4" t="s">
        <v>1652</v>
      </c>
      <c r="G625" s="4" t="s">
        <v>85</v>
      </c>
      <c r="H625" s="4" t="s">
        <v>2050</v>
      </c>
      <c r="I625" s="3" t="s">
        <v>2634</v>
      </c>
      <c r="J625" s="3"/>
      <c r="K625" s="4" t="s">
        <v>497</v>
      </c>
      <c r="L625" s="4">
        <v>100</v>
      </c>
      <c r="M625" s="12" t="s">
        <v>2578</v>
      </c>
      <c r="N625" s="4" t="s">
        <v>498</v>
      </c>
      <c r="O625" s="4" t="s">
        <v>561</v>
      </c>
      <c r="P625" s="4" t="s">
        <v>498</v>
      </c>
      <c r="Q625" s="4"/>
      <c r="R625" s="4" t="s">
        <v>2662</v>
      </c>
      <c r="S625" s="16" t="s">
        <v>86</v>
      </c>
      <c r="T625" s="4"/>
      <c r="U625" s="4"/>
      <c r="V625" s="3"/>
      <c r="W625" s="11"/>
      <c r="X625" s="24">
        <v>0</v>
      </c>
      <c r="Y625" s="26">
        <f aca="true" t="shared" si="37" ref="Y625:Y630">X625*1.12</f>
        <v>0</v>
      </c>
      <c r="Z625" s="4"/>
      <c r="AA625" s="4" t="s">
        <v>1405</v>
      </c>
      <c r="AB625" s="4">
        <v>11</v>
      </c>
      <c r="AC625" s="129"/>
      <c r="AD625" s="29"/>
    </row>
    <row r="626" spans="1:30" s="54" customFormat="1" ht="114" customHeight="1">
      <c r="A626" s="3" t="s">
        <v>2949</v>
      </c>
      <c r="B626" s="10" t="s">
        <v>493</v>
      </c>
      <c r="C626" s="10" t="s">
        <v>494</v>
      </c>
      <c r="D626" s="4" t="s">
        <v>82</v>
      </c>
      <c r="E626" s="4" t="s">
        <v>84</v>
      </c>
      <c r="F626" s="4" t="s">
        <v>1652</v>
      </c>
      <c r="G626" s="4" t="s">
        <v>85</v>
      </c>
      <c r="H626" s="4" t="s">
        <v>2050</v>
      </c>
      <c r="I626" s="3" t="s">
        <v>2634</v>
      </c>
      <c r="J626" s="3"/>
      <c r="K626" s="4" t="s">
        <v>497</v>
      </c>
      <c r="L626" s="4">
        <v>100</v>
      </c>
      <c r="M626" s="12" t="s">
        <v>2578</v>
      </c>
      <c r="N626" s="4" t="s">
        <v>498</v>
      </c>
      <c r="O626" s="3" t="s">
        <v>1532</v>
      </c>
      <c r="P626" s="4" t="s">
        <v>498</v>
      </c>
      <c r="Q626" s="4"/>
      <c r="R626" s="4" t="s">
        <v>2662</v>
      </c>
      <c r="S626" s="16" t="s">
        <v>86</v>
      </c>
      <c r="T626" s="4"/>
      <c r="U626" s="4"/>
      <c r="V626" s="3"/>
      <c r="W626" s="11"/>
      <c r="X626" s="24">
        <v>0</v>
      </c>
      <c r="Y626" s="26">
        <f t="shared" si="37"/>
        <v>0</v>
      </c>
      <c r="Z626" s="4"/>
      <c r="AA626" s="4" t="s">
        <v>1405</v>
      </c>
      <c r="AB626" s="4" t="s">
        <v>3007</v>
      </c>
      <c r="AC626" s="129"/>
      <c r="AD626" s="29"/>
    </row>
    <row r="627" spans="1:30" s="54" customFormat="1" ht="114" customHeight="1">
      <c r="A627" s="3" t="s">
        <v>3003</v>
      </c>
      <c r="B627" s="10" t="s">
        <v>493</v>
      </c>
      <c r="C627" s="10" t="s">
        <v>494</v>
      </c>
      <c r="D627" s="4" t="s">
        <v>82</v>
      </c>
      <c r="E627" s="4" t="s">
        <v>3005</v>
      </c>
      <c r="F627" s="4" t="s">
        <v>3006</v>
      </c>
      <c r="G627" s="4" t="s">
        <v>3005</v>
      </c>
      <c r="H627" s="4" t="s">
        <v>3006</v>
      </c>
      <c r="I627" s="3" t="s">
        <v>2634</v>
      </c>
      <c r="J627" s="3"/>
      <c r="K627" s="4" t="s">
        <v>497</v>
      </c>
      <c r="L627" s="4">
        <v>100</v>
      </c>
      <c r="M627" s="12" t="s">
        <v>2578</v>
      </c>
      <c r="N627" s="4" t="s">
        <v>498</v>
      </c>
      <c r="O627" s="3" t="s">
        <v>1532</v>
      </c>
      <c r="P627" s="4" t="s">
        <v>498</v>
      </c>
      <c r="Q627" s="4"/>
      <c r="R627" s="4" t="s">
        <v>2662</v>
      </c>
      <c r="S627" s="16" t="s">
        <v>86</v>
      </c>
      <c r="T627" s="4"/>
      <c r="U627" s="4"/>
      <c r="V627" s="3"/>
      <c r="W627" s="11"/>
      <c r="X627" s="24">
        <v>800000</v>
      </c>
      <c r="Y627" s="26">
        <f t="shared" si="37"/>
        <v>896000.0000000001</v>
      </c>
      <c r="Z627" s="4"/>
      <c r="AA627" s="4" t="s">
        <v>1405</v>
      </c>
      <c r="AB627" s="4"/>
      <c r="AC627" s="129"/>
      <c r="AD627" s="29"/>
    </row>
    <row r="628" spans="1:29" s="6" customFormat="1" ht="123" customHeight="1">
      <c r="A628" s="3" t="s">
        <v>2132</v>
      </c>
      <c r="B628" s="10" t="s">
        <v>493</v>
      </c>
      <c r="C628" s="10" t="s">
        <v>494</v>
      </c>
      <c r="D628" s="118" t="s">
        <v>2053</v>
      </c>
      <c r="E628" s="118" t="s">
        <v>2056</v>
      </c>
      <c r="F628" s="118" t="s">
        <v>2054</v>
      </c>
      <c r="G628" s="118" t="s">
        <v>2057</v>
      </c>
      <c r="H628" s="118" t="s">
        <v>2055</v>
      </c>
      <c r="I628" s="3" t="s">
        <v>2641</v>
      </c>
      <c r="J628" s="3"/>
      <c r="K628" s="4" t="s">
        <v>2058</v>
      </c>
      <c r="L628" s="4">
        <v>30</v>
      </c>
      <c r="M628" s="12" t="s">
        <v>2578</v>
      </c>
      <c r="N628" s="4" t="s">
        <v>498</v>
      </c>
      <c r="O628" s="4" t="s">
        <v>1515</v>
      </c>
      <c r="P628" s="4" t="s">
        <v>498</v>
      </c>
      <c r="Q628" s="4"/>
      <c r="R628" s="4" t="s">
        <v>2571</v>
      </c>
      <c r="S628" s="16" t="s">
        <v>86</v>
      </c>
      <c r="T628" s="4"/>
      <c r="U628" s="4"/>
      <c r="V628" s="3"/>
      <c r="W628" s="24"/>
      <c r="X628" s="24">
        <v>0</v>
      </c>
      <c r="Y628" s="26">
        <f t="shared" si="37"/>
        <v>0</v>
      </c>
      <c r="Z628" s="4"/>
      <c r="AA628" s="4" t="s">
        <v>1405</v>
      </c>
      <c r="AB628" s="4">
        <v>11</v>
      </c>
      <c r="AC628" s="129"/>
    </row>
    <row r="629" spans="1:29" s="6" customFormat="1" ht="123" customHeight="1">
      <c r="A629" s="3" t="s">
        <v>2731</v>
      </c>
      <c r="B629" s="10" t="s">
        <v>493</v>
      </c>
      <c r="C629" s="10" t="s">
        <v>494</v>
      </c>
      <c r="D629" s="118" t="s">
        <v>2053</v>
      </c>
      <c r="E629" s="118" t="s">
        <v>2056</v>
      </c>
      <c r="F629" s="118" t="s">
        <v>2054</v>
      </c>
      <c r="G629" s="118" t="s">
        <v>2057</v>
      </c>
      <c r="H629" s="118" t="s">
        <v>2055</v>
      </c>
      <c r="I629" s="3" t="s">
        <v>2641</v>
      </c>
      <c r="J629" s="3"/>
      <c r="K629" s="4" t="s">
        <v>2058</v>
      </c>
      <c r="L629" s="4">
        <v>30</v>
      </c>
      <c r="M629" s="12" t="s">
        <v>2578</v>
      </c>
      <c r="N629" s="4" t="s">
        <v>498</v>
      </c>
      <c r="O629" s="4" t="s">
        <v>1562</v>
      </c>
      <c r="P629" s="4" t="s">
        <v>498</v>
      </c>
      <c r="Q629" s="4"/>
      <c r="R629" s="4" t="s">
        <v>2571</v>
      </c>
      <c r="S629" s="16" t="s">
        <v>86</v>
      </c>
      <c r="T629" s="4"/>
      <c r="U629" s="4"/>
      <c r="V629" s="3"/>
      <c r="W629" s="24"/>
      <c r="X629" s="24">
        <v>0</v>
      </c>
      <c r="Y629" s="26">
        <f t="shared" si="37"/>
        <v>0</v>
      </c>
      <c r="Z629" s="4"/>
      <c r="AA629" s="4" t="s">
        <v>1405</v>
      </c>
      <c r="AB629" s="4">
        <v>11</v>
      </c>
      <c r="AC629" s="129"/>
    </row>
    <row r="630" spans="1:29" s="6" customFormat="1" ht="123" customHeight="1">
      <c r="A630" s="3" t="s">
        <v>2957</v>
      </c>
      <c r="B630" s="10" t="s">
        <v>493</v>
      </c>
      <c r="C630" s="10" t="s">
        <v>494</v>
      </c>
      <c r="D630" s="118" t="s">
        <v>2053</v>
      </c>
      <c r="E630" s="118" t="s">
        <v>2056</v>
      </c>
      <c r="F630" s="118" t="s">
        <v>2054</v>
      </c>
      <c r="G630" s="118" t="s">
        <v>2057</v>
      </c>
      <c r="H630" s="118" t="s">
        <v>2055</v>
      </c>
      <c r="I630" s="3" t="s">
        <v>2641</v>
      </c>
      <c r="J630" s="3"/>
      <c r="K630" s="4" t="s">
        <v>2058</v>
      </c>
      <c r="L630" s="4">
        <v>30</v>
      </c>
      <c r="M630" s="12" t="s">
        <v>2578</v>
      </c>
      <c r="N630" s="4" t="s">
        <v>498</v>
      </c>
      <c r="O630" s="4" t="s">
        <v>1419</v>
      </c>
      <c r="P630" s="4" t="s">
        <v>498</v>
      </c>
      <c r="Q630" s="4"/>
      <c r="R630" s="4" t="s">
        <v>2571</v>
      </c>
      <c r="S630" s="16" t="s">
        <v>86</v>
      </c>
      <c r="T630" s="4"/>
      <c r="U630" s="4"/>
      <c r="V630" s="3"/>
      <c r="W630" s="24"/>
      <c r="X630" s="24">
        <v>1500000</v>
      </c>
      <c r="Y630" s="26">
        <f t="shared" si="37"/>
        <v>1680000.0000000002</v>
      </c>
      <c r="Z630" s="4"/>
      <c r="AA630" s="4" t="s">
        <v>1405</v>
      </c>
      <c r="AB630" s="4"/>
      <c r="AC630" s="129"/>
    </row>
    <row r="631" spans="1:30" s="54" customFormat="1" ht="172.5" customHeight="1">
      <c r="A631" s="3" t="s">
        <v>2133</v>
      </c>
      <c r="B631" s="4" t="s">
        <v>493</v>
      </c>
      <c r="C631" s="4" t="s">
        <v>494</v>
      </c>
      <c r="D631" s="70" t="s">
        <v>2053</v>
      </c>
      <c r="E631" s="18" t="s">
        <v>2056</v>
      </c>
      <c r="F631" s="18" t="s">
        <v>2562</v>
      </c>
      <c r="G631" s="4" t="s">
        <v>2057</v>
      </c>
      <c r="H631" s="4" t="s">
        <v>2055</v>
      </c>
      <c r="I631" s="3" t="s">
        <v>2563</v>
      </c>
      <c r="J631" s="3"/>
      <c r="K631" s="4" t="s">
        <v>497</v>
      </c>
      <c r="L631" s="4">
        <v>100</v>
      </c>
      <c r="M631" s="12" t="s">
        <v>2578</v>
      </c>
      <c r="N631" s="4" t="s">
        <v>498</v>
      </c>
      <c r="O631" s="4" t="s">
        <v>593</v>
      </c>
      <c r="P631" s="4" t="s">
        <v>498</v>
      </c>
      <c r="Q631" s="4"/>
      <c r="R631" s="3" t="s">
        <v>1188</v>
      </c>
      <c r="S631" s="16" t="s">
        <v>86</v>
      </c>
      <c r="T631" s="12"/>
      <c r="U631" s="3" t="s">
        <v>173</v>
      </c>
      <c r="V631" s="3"/>
      <c r="W631" s="4"/>
      <c r="X631" s="73">
        <v>550000</v>
      </c>
      <c r="Y631" s="26">
        <f>X631*1.12</f>
        <v>616000.0000000001</v>
      </c>
      <c r="Z631" s="4"/>
      <c r="AA631" s="4" t="s">
        <v>1405</v>
      </c>
      <c r="AB631" s="4"/>
      <c r="AC631" s="129"/>
      <c r="AD631" s="29"/>
    </row>
    <row r="632" spans="1:30" s="54" customFormat="1" ht="153" customHeight="1">
      <c r="A632" s="3" t="s">
        <v>2134</v>
      </c>
      <c r="B632" s="4" t="s">
        <v>493</v>
      </c>
      <c r="C632" s="4" t="s">
        <v>1378</v>
      </c>
      <c r="D632" s="4" t="s">
        <v>1379</v>
      </c>
      <c r="E632" s="98" t="s">
        <v>1381</v>
      </c>
      <c r="F632" s="99" t="s">
        <v>1380</v>
      </c>
      <c r="G632" s="98" t="s">
        <v>1381</v>
      </c>
      <c r="H632" s="99" t="s">
        <v>1380</v>
      </c>
      <c r="I632" s="4" t="s">
        <v>1382</v>
      </c>
      <c r="J632" s="4"/>
      <c r="K632" s="3" t="s">
        <v>506</v>
      </c>
      <c r="L632" s="3">
        <v>90</v>
      </c>
      <c r="M632" s="3">
        <v>231010000</v>
      </c>
      <c r="N632" s="4" t="s">
        <v>498</v>
      </c>
      <c r="O632" s="3" t="s">
        <v>658</v>
      </c>
      <c r="P632" s="4" t="s">
        <v>498</v>
      </c>
      <c r="Q632" s="3"/>
      <c r="R632" s="3" t="s">
        <v>1383</v>
      </c>
      <c r="S632" s="3" t="s">
        <v>86</v>
      </c>
      <c r="T632" s="49"/>
      <c r="U632" s="48"/>
      <c r="V632" s="3"/>
      <c r="W632" s="5"/>
      <c r="X632" s="52">
        <f>Y632/1.12</f>
        <v>714285.7142857142</v>
      </c>
      <c r="Y632" s="52">
        <v>800000</v>
      </c>
      <c r="Z632" s="42"/>
      <c r="AA632" s="5" t="s">
        <v>1384</v>
      </c>
      <c r="AB632" s="3"/>
      <c r="AC632" s="129"/>
      <c r="AD632" s="29"/>
    </row>
    <row r="633" spans="1:30" s="54" customFormat="1" ht="156.75" customHeight="1">
      <c r="A633" s="3" t="s">
        <v>2135</v>
      </c>
      <c r="B633" s="4" t="s">
        <v>1385</v>
      </c>
      <c r="C633" s="4" t="s">
        <v>1378</v>
      </c>
      <c r="D633" s="4" t="s">
        <v>1379</v>
      </c>
      <c r="E633" s="98" t="s">
        <v>1381</v>
      </c>
      <c r="F633" s="4" t="s">
        <v>1380</v>
      </c>
      <c r="G633" s="98" t="s">
        <v>1381</v>
      </c>
      <c r="H633" s="4" t="s">
        <v>1380</v>
      </c>
      <c r="I633" s="3" t="s">
        <v>1386</v>
      </c>
      <c r="J633" s="3"/>
      <c r="K633" s="3" t="s">
        <v>506</v>
      </c>
      <c r="L633" s="3">
        <v>90</v>
      </c>
      <c r="M633" s="3">
        <v>231010000</v>
      </c>
      <c r="N633" s="4" t="s">
        <v>498</v>
      </c>
      <c r="O633" s="3" t="s">
        <v>658</v>
      </c>
      <c r="P633" s="4" t="s">
        <v>498</v>
      </c>
      <c r="Q633" s="3"/>
      <c r="R633" s="3" t="s">
        <v>1383</v>
      </c>
      <c r="S633" s="3" t="s">
        <v>86</v>
      </c>
      <c r="T633" s="49"/>
      <c r="U633" s="48"/>
      <c r="V633" s="3"/>
      <c r="W633" s="5"/>
      <c r="X633" s="52">
        <v>223214</v>
      </c>
      <c r="Y633" s="52">
        <f>X633*1.12</f>
        <v>249999.68000000002</v>
      </c>
      <c r="Z633" s="42"/>
      <c r="AA633" s="5" t="s">
        <v>1384</v>
      </c>
      <c r="AB633" s="3"/>
      <c r="AC633" s="129"/>
      <c r="AD633" s="29"/>
    </row>
    <row r="634" spans="1:30" s="54" customFormat="1" ht="151.5" customHeight="1">
      <c r="A634" s="3" t="s">
        <v>2136</v>
      </c>
      <c r="B634" s="4" t="s">
        <v>493</v>
      </c>
      <c r="C634" s="4" t="s">
        <v>1378</v>
      </c>
      <c r="D634" s="4" t="s">
        <v>116</v>
      </c>
      <c r="E634" s="4" t="s">
        <v>117</v>
      </c>
      <c r="F634" s="4" t="s">
        <v>1830</v>
      </c>
      <c r="G634" s="4" t="s">
        <v>1831</v>
      </c>
      <c r="H634" s="4" t="s">
        <v>1832</v>
      </c>
      <c r="I634" s="3" t="s">
        <v>1387</v>
      </c>
      <c r="J634" s="3"/>
      <c r="K634" s="3" t="s">
        <v>506</v>
      </c>
      <c r="L634" s="3">
        <v>100</v>
      </c>
      <c r="M634" s="3">
        <v>231010000</v>
      </c>
      <c r="N634" s="4" t="s">
        <v>498</v>
      </c>
      <c r="O634" s="3" t="s">
        <v>516</v>
      </c>
      <c r="P634" s="4" t="s">
        <v>498</v>
      </c>
      <c r="Q634" s="3"/>
      <c r="R634" s="3" t="s">
        <v>1383</v>
      </c>
      <c r="S634" s="3" t="s">
        <v>86</v>
      </c>
      <c r="T634" s="49"/>
      <c r="U634" s="48"/>
      <c r="V634" s="3"/>
      <c r="W634" s="5"/>
      <c r="X634" s="52">
        <v>850000</v>
      </c>
      <c r="Y634" s="52">
        <f>X634*1.12</f>
        <v>952000.0000000001</v>
      </c>
      <c r="Z634" s="42"/>
      <c r="AA634" s="5" t="s">
        <v>1384</v>
      </c>
      <c r="AB634" s="3"/>
      <c r="AC634" s="129"/>
      <c r="AD634" s="29"/>
    </row>
    <row r="635" spans="1:30" s="54" customFormat="1" ht="149.25" customHeight="1">
      <c r="A635" s="3" t="s">
        <v>2137</v>
      </c>
      <c r="B635" s="4" t="s">
        <v>1388</v>
      </c>
      <c r="C635" s="4" t="s">
        <v>1389</v>
      </c>
      <c r="D635" s="4" t="s">
        <v>1835</v>
      </c>
      <c r="E635" s="4" t="s">
        <v>1833</v>
      </c>
      <c r="F635" s="4" t="s">
        <v>1390</v>
      </c>
      <c r="G635" s="4" t="s">
        <v>1834</v>
      </c>
      <c r="H635" s="4" t="s">
        <v>1391</v>
      </c>
      <c r="I635" s="3" t="s">
        <v>1392</v>
      </c>
      <c r="J635" s="3"/>
      <c r="K635" s="3" t="s">
        <v>1393</v>
      </c>
      <c r="L635" s="3">
        <v>100</v>
      </c>
      <c r="M635" s="3">
        <v>231010000</v>
      </c>
      <c r="N635" s="4" t="s">
        <v>498</v>
      </c>
      <c r="O635" s="3" t="s">
        <v>561</v>
      </c>
      <c r="P635" s="4" t="s">
        <v>498</v>
      </c>
      <c r="Q635" s="3"/>
      <c r="R635" s="3" t="s">
        <v>1394</v>
      </c>
      <c r="S635" s="3" t="s">
        <v>86</v>
      </c>
      <c r="T635" s="49"/>
      <c r="U635" s="48"/>
      <c r="V635" s="3"/>
      <c r="W635" s="5"/>
      <c r="X635" s="52">
        <v>0</v>
      </c>
      <c r="Y635" s="52">
        <f>X635*1.12</f>
        <v>0</v>
      </c>
      <c r="Z635" s="42"/>
      <c r="AA635" s="5" t="s">
        <v>1384</v>
      </c>
      <c r="AB635" s="3">
        <v>11</v>
      </c>
      <c r="AC635" s="129"/>
      <c r="AD635" s="29"/>
    </row>
    <row r="636" spans="1:30" s="54" customFormat="1" ht="149.25" customHeight="1">
      <c r="A636" s="3" t="s">
        <v>2950</v>
      </c>
      <c r="B636" s="4" t="s">
        <v>1388</v>
      </c>
      <c r="C636" s="4" t="s">
        <v>1389</v>
      </c>
      <c r="D636" s="4" t="s">
        <v>1835</v>
      </c>
      <c r="E636" s="4" t="s">
        <v>1833</v>
      </c>
      <c r="F636" s="4" t="s">
        <v>1390</v>
      </c>
      <c r="G636" s="4" t="s">
        <v>1834</v>
      </c>
      <c r="H636" s="4" t="s">
        <v>1391</v>
      </c>
      <c r="I636" s="3" t="s">
        <v>1392</v>
      </c>
      <c r="J636" s="3"/>
      <c r="K636" s="3" t="s">
        <v>1393</v>
      </c>
      <c r="L636" s="3">
        <v>100</v>
      </c>
      <c r="M636" s="3">
        <v>231010000</v>
      </c>
      <c r="N636" s="4" t="s">
        <v>498</v>
      </c>
      <c r="O636" s="3" t="s">
        <v>1532</v>
      </c>
      <c r="P636" s="4" t="s">
        <v>498</v>
      </c>
      <c r="Q636" s="3"/>
      <c r="R636" s="3" t="s">
        <v>1394</v>
      </c>
      <c r="S636" s="3" t="s">
        <v>86</v>
      </c>
      <c r="T636" s="49"/>
      <c r="U636" s="48"/>
      <c r="V636" s="3"/>
      <c r="W636" s="5"/>
      <c r="X636" s="52">
        <v>450000</v>
      </c>
      <c r="Y636" s="52">
        <f>X636*1.12</f>
        <v>504000.00000000006</v>
      </c>
      <c r="Z636" s="42"/>
      <c r="AA636" s="5" t="s">
        <v>1384</v>
      </c>
      <c r="AB636" s="3"/>
      <c r="AC636" s="129"/>
      <c r="AD636" s="29"/>
    </row>
    <row r="637" spans="1:30" s="54" customFormat="1" ht="159.75" customHeight="1">
      <c r="A637" s="3" t="s">
        <v>2138</v>
      </c>
      <c r="B637" s="4" t="s">
        <v>493</v>
      </c>
      <c r="C637" s="4" t="s">
        <v>494</v>
      </c>
      <c r="D637" s="4" t="s">
        <v>1395</v>
      </c>
      <c r="E637" s="4" t="s">
        <v>1397</v>
      </c>
      <c r="F637" s="4" t="s">
        <v>1967</v>
      </c>
      <c r="G637" s="4" t="s">
        <v>1398</v>
      </c>
      <c r="H637" s="8" t="s">
        <v>1396</v>
      </c>
      <c r="I637" s="3" t="s">
        <v>1399</v>
      </c>
      <c r="J637" s="3"/>
      <c r="K637" s="3" t="s">
        <v>497</v>
      </c>
      <c r="L637" s="3">
        <v>100</v>
      </c>
      <c r="M637" s="3">
        <v>231010000</v>
      </c>
      <c r="N637" s="4" t="s">
        <v>498</v>
      </c>
      <c r="O637" s="3" t="s">
        <v>499</v>
      </c>
      <c r="P637" s="4" t="s">
        <v>498</v>
      </c>
      <c r="Q637" s="3"/>
      <c r="R637" s="3" t="s">
        <v>1394</v>
      </c>
      <c r="S637" s="3" t="s">
        <v>86</v>
      </c>
      <c r="T637" s="49"/>
      <c r="U637" s="48"/>
      <c r="V637" s="3"/>
      <c r="W637" s="5"/>
      <c r="X637" s="52">
        <v>1400000</v>
      </c>
      <c r="Y637" s="52">
        <f>X637*1.12</f>
        <v>1568000.0000000002</v>
      </c>
      <c r="Z637" s="42"/>
      <c r="AA637" s="5" t="s">
        <v>1405</v>
      </c>
      <c r="AB637" s="3"/>
      <c r="AC637" s="129"/>
      <c r="AD637" s="29"/>
    </row>
    <row r="638" spans="1:255" s="36" customFormat="1" ht="114.75">
      <c r="A638" s="3" t="s">
        <v>2139</v>
      </c>
      <c r="B638" s="4" t="s">
        <v>493</v>
      </c>
      <c r="C638" s="4" t="s">
        <v>494</v>
      </c>
      <c r="D638" s="4" t="s">
        <v>883</v>
      </c>
      <c r="E638" s="4" t="s">
        <v>884</v>
      </c>
      <c r="F638" s="4" t="s">
        <v>1836</v>
      </c>
      <c r="G638" s="4" t="s">
        <v>1837</v>
      </c>
      <c r="H638" s="4" t="s">
        <v>1838</v>
      </c>
      <c r="I638" s="3" t="s">
        <v>885</v>
      </c>
      <c r="J638" s="3"/>
      <c r="K638" s="3" t="s">
        <v>506</v>
      </c>
      <c r="L638" s="3">
        <v>80</v>
      </c>
      <c r="M638" s="3">
        <v>231010000</v>
      </c>
      <c r="N638" s="4" t="s">
        <v>498</v>
      </c>
      <c r="O638" s="3" t="s">
        <v>561</v>
      </c>
      <c r="P638" s="4" t="s">
        <v>498</v>
      </c>
      <c r="Q638" s="3"/>
      <c r="R638" s="3" t="s">
        <v>1394</v>
      </c>
      <c r="S638" s="3" t="s">
        <v>86</v>
      </c>
      <c r="T638" s="49"/>
      <c r="U638" s="48"/>
      <c r="V638" s="3"/>
      <c r="W638" s="5"/>
      <c r="X638" s="170">
        <v>0</v>
      </c>
      <c r="Y638" s="52">
        <v>0</v>
      </c>
      <c r="Z638" s="42"/>
      <c r="AA638" s="5" t="s">
        <v>1405</v>
      </c>
      <c r="AB638" s="3">
        <v>7</v>
      </c>
      <c r="AC638" s="129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  <c r="DL638" s="6"/>
      <c r="DM638" s="6"/>
      <c r="DN638" s="6"/>
      <c r="DO638" s="6"/>
      <c r="DP638" s="6"/>
      <c r="DQ638" s="6"/>
      <c r="DR638" s="6"/>
      <c r="DS638" s="6"/>
      <c r="DT638" s="6"/>
      <c r="DU638" s="6"/>
      <c r="DV638" s="6"/>
      <c r="DW638" s="6"/>
      <c r="DX638" s="6"/>
      <c r="DY638" s="6"/>
      <c r="DZ638" s="6"/>
      <c r="EA638" s="6"/>
      <c r="EB638" s="6"/>
      <c r="EC638" s="6"/>
      <c r="ED638" s="6"/>
      <c r="EE638" s="6"/>
      <c r="EF638" s="6"/>
      <c r="EG638" s="6"/>
      <c r="EH638" s="6"/>
      <c r="EI638" s="6"/>
      <c r="EJ638" s="6"/>
      <c r="EK638" s="6"/>
      <c r="EL638" s="6"/>
      <c r="EM638" s="6"/>
      <c r="EN638" s="6"/>
      <c r="EO638" s="6"/>
      <c r="EP638" s="6"/>
      <c r="EQ638" s="6"/>
      <c r="ER638" s="6"/>
      <c r="ES638" s="6"/>
      <c r="ET638" s="6"/>
      <c r="EU638" s="6"/>
      <c r="EV638" s="6"/>
      <c r="EW638" s="6"/>
      <c r="EX638" s="6"/>
      <c r="EY638" s="6"/>
      <c r="EZ638" s="6"/>
      <c r="FA638" s="6"/>
      <c r="FB638" s="6"/>
      <c r="FC638" s="6"/>
      <c r="FD638" s="6"/>
      <c r="FE638" s="6"/>
      <c r="FF638" s="6"/>
      <c r="FG638" s="6"/>
      <c r="FH638" s="6"/>
      <c r="FI638" s="6"/>
      <c r="FJ638" s="6"/>
      <c r="FK638" s="6"/>
      <c r="FL638" s="6"/>
      <c r="FM638" s="6"/>
      <c r="FN638" s="6"/>
      <c r="FO638" s="6"/>
      <c r="FP638" s="6"/>
      <c r="FQ638" s="6"/>
      <c r="FR638" s="6"/>
      <c r="FS638" s="6"/>
      <c r="FT638" s="6"/>
      <c r="FU638" s="6"/>
      <c r="FV638" s="6"/>
      <c r="FW638" s="6"/>
      <c r="FX638" s="6"/>
      <c r="FY638" s="6"/>
      <c r="FZ638" s="6"/>
      <c r="GA638" s="6"/>
      <c r="GB638" s="6"/>
      <c r="GC638" s="6"/>
      <c r="GD638" s="6"/>
      <c r="GE638" s="6"/>
      <c r="GF638" s="6"/>
      <c r="GG638" s="6"/>
      <c r="GH638" s="6"/>
      <c r="GI638" s="6"/>
      <c r="GJ638" s="6"/>
      <c r="GK638" s="6"/>
      <c r="GL638" s="6"/>
      <c r="GM638" s="6"/>
      <c r="GN638" s="6"/>
      <c r="GO638" s="6"/>
      <c r="GP638" s="6"/>
      <c r="GQ638" s="6"/>
      <c r="GR638" s="6"/>
      <c r="GS638" s="6"/>
      <c r="GT638" s="6"/>
      <c r="GU638" s="6"/>
      <c r="GV638" s="6"/>
      <c r="GW638" s="6"/>
      <c r="GX638" s="6"/>
      <c r="GY638" s="6"/>
      <c r="GZ638" s="6"/>
      <c r="HA638" s="6"/>
      <c r="HB638" s="6"/>
      <c r="HC638" s="6"/>
      <c r="HD638" s="6"/>
      <c r="HE638" s="6"/>
      <c r="HF638" s="6"/>
      <c r="HG638" s="6"/>
      <c r="HH638" s="6"/>
      <c r="HI638" s="6"/>
      <c r="HJ638" s="6"/>
      <c r="HK638" s="6"/>
      <c r="HL638" s="6"/>
      <c r="HM638" s="6"/>
      <c r="HN638" s="6"/>
      <c r="HO638" s="6"/>
      <c r="HP638" s="6"/>
      <c r="HQ638" s="6"/>
      <c r="HR638" s="6"/>
      <c r="HS638" s="6"/>
      <c r="HT638" s="6"/>
      <c r="HU638" s="6"/>
      <c r="HV638" s="6"/>
      <c r="HW638" s="6"/>
      <c r="HX638" s="6"/>
      <c r="HY638" s="6"/>
      <c r="HZ638" s="6"/>
      <c r="IA638" s="6"/>
      <c r="IB638" s="6"/>
      <c r="IC638" s="6"/>
      <c r="ID638" s="6"/>
      <c r="IE638" s="6"/>
      <c r="IF638" s="6"/>
      <c r="IG638" s="6"/>
      <c r="IH638" s="6"/>
      <c r="II638" s="6"/>
      <c r="IJ638" s="6"/>
      <c r="IK638" s="6"/>
      <c r="IL638" s="6"/>
      <c r="IM638" s="6"/>
      <c r="IN638" s="6"/>
      <c r="IO638" s="6"/>
      <c r="IP638" s="6"/>
      <c r="IQ638" s="6"/>
      <c r="IR638" s="6"/>
      <c r="IS638" s="6"/>
      <c r="IT638" s="6"/>
      <c r="IU638" s="6"/>
    </row>
    <row r="639" spans="1:255" s="36" customFormat="1" ht="114.75">
      <c r="A639" s="3" t="s">
        <v>2701</v>
      </c>
      <c r="B639" s="4" t="s">
        <v>493</v>
      </c>
      <c r="C639" s="4" t="s">
        <v>494</v>
      </c>
      <c r="D639" s="4" t="s">
        <v>883</v>
      </c>
      <c r="E639" s="4" t="s">
        <v>884</v>
      </c>
      <c r="F639" s="4" t="s">
        <v>1836</v>
      </c>
      <c r="G639" s="4" t="s">
        <v>1837</v>
      </c>
      <c r="H639" s="4" t="s">
        <v>1838</v>
      </c>
      <c r="I639" s="3" t="s">
        <v>885</v>
      </c>
      <c r="J639" s="3"/>
      <c r="K639" s="3" t="s">
        <v>497</v>
      </c>
      <c r="L639" s="3">
        <v>80</v>
      </c>
      <c r="M639" s="3">
        <v>231010000</v>
      </c>
      <c r="N639" s="4" t="s">
        <v>498</v>
      </c>
      <c r="O639" s="3" t="s">
        <v>561</v>
      </c>
      <c r="P639" s="4" t="s">
        <v>498</v>
      </c>
      <c r="Q639" s="3"/>
      <c r="R639" s="3" t="s">
        <v>1394</v>
      </c>
      <c r="S639" s="3" t="s">
        <v>86</v>
      </c>
      <c r="T639" s="49"/>
      <c r="U639" s="48"/>
      <c r="V639" s="3"/>
      <c r="W639" s="5"/>
      <c r="X639" s="170">
        <v>45000</v>
      </c>
      <c r="Y639" s="52">
        <v>50400</v>
      </c>
      <c r="Z639" s="42"/>
      <c r="AA639" s="5" t="s">
        <v>1405</v>
      </c>
      <c r="AB639" s="3"/>
      <c r="AC639" s="129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  <c r="DL639" s="6"/>
      <c r="DM639" s="6"/>
      <c r="DN639" s="6"/>
      <c r="DO639" s="6"/>
      <c r="DP639" s="6"/>
      <c r="DQ639" s="6"/>
      <c r="DR639" s="6"/>
      <c r="DS639" s="6"/>
      <c r="DT639" s="6"/>
      <c r="DU639" s="6"/>
      <c r="DV639" s="6"/>
      <c r="DW639" s="6"/>
      <c r="DX639" s="6"/>
      <c r="DY639" s="6"/>
      <c r="DZ639" s="6"/>
      <c r="EA639" s="6"/>
      <c r="EB639" s="6"/>
      <c r="EC639" s="6"/>
      <c r="ED639" s="6"/>
      <c r="EE639" s="6"/>
      <c r="EF639" s="6"/>
      <c r="EG639" s="6"/>
      <c r="EH639" s="6"/>
      <c r="EI639" s="6"/>
      <c r="EJ639" s="6"/>
      <c r="EK639" s="6"/>
      <c r="EL639" s="6"/>
      <c r="EM639" s="6"/>
      <c r="EN639" s="6"/>
      <c r="EO639" s="6"/>
      <c r="EP639" s="6"/>
      <c r="EQ639" s="6"/>
      <c r="ER639" s="6"/>
      <c r="ES639" s="6"/>
      <c r="ET639" s="6"/>
      <c r="EU639" s="6"/>
      <c r="EV639" s="6"/>
      <c r="EW639" s="6"/>
      <c r="EX639" s="6"/>
      <c r="EY639" s="6"/>
      <c r="EZ639" s="6"/>
      <c r="FA639" s="6"/>
      <c r="FB639" s="6"/>
      <c r="FC639" s="6"/>
      <c r="FD639" s="6"/>
      <c r="FE639" s="6"/>
      <c r="FF639" s="6"/>
      <c r="FG639" s="6"/>
      <c r="FH639" s="6"/>
      <c r="FI639" s="6"/>
      <c r="FJ639" s="6"/>
      <c r="FK639" s="6"/>
      <c r="FL639" s="6"/>
      <c r="FM639" s="6"/>
      <c r="FN639" s="6"/>
      <c r="FO639" s="6"/>
      <c r="FP639" s="6"/>
      <c r="FQ639" s="6"/>
      <c r="FR639" s="6"/>
      <c r="FS639" s="6"/>
      <c r="FT639" s="6"/>
      <c r="FU639" s="6"/>
      <c r="FV639" s="6"/>
      <c r="FW639" s="6"/>
      <c r="FX639" s="6"/>
      <c r="FY639" s="6"/>
      <c r="FZ639" s="6"/>
      <c r="GA639" s="6"/>
      <c r="GB639" s="6"/>
      <c r="GC639" s="6"/>
      <c r="GD639" s="6"/>
      <c r="GE639" s="6"/>
      <c r="GF639" s="6"/>
      <c r="GG639" s="6"/>
      <c r="GH639" s="6"/>
      <c r="GI639" s="6"/>
      <c r="GJ639" s="6"/>
      <c r="GK639" s="6"/>
      <c r="GL639" s="6"/>
      <c r="GM639" s="6"/>
      <c r="GN639" s="6"/>
      <c r="GO639" s="6"/>
      <c r="GP639" s="6"/>
      <c r="GQ639" s="6"/>
      <c r="GR639" s="6"/>
      <c r="GS639" s="6"/>
      <c r="GT639" s="6"/>
      <c r="GU639" s="6"/>
      <c r="GV639" s="6"/>
      <c r="GW639" s="6"/>
      <c r="GX639" s="6"/>
      <c r="GY639" s="6"/>
      <c r="GZ639" s="6"/>
      <c r="HA639" s="6"/>
      <c r="HB639" s="6"/>
      <c r="HC639" s="6"/>
      <c r="HD639" s="6"/>
      <c r="HE639" s="6"/>
      <c r="HF639" s="6"/>
      <c r="HG639" s="6"/>
      <c r="HH639" s="6"/>
      <c r="HI639" s="6"/>
      <c r="HJ639" s="6"/>
      <c r="HK639" s="6"/>
      <c r="HL639" s="6"/>
      <c r="HM639" s="6"/>
      <c r="HN639" s="6"/>
      <c r="HO639" s="6"/>
      <c r="HP639" s="6"/>
      <c r="HQ639" s="6"/>
      <c r="HR639" s="6"/>
      <c r="HS639" s="6"/>
      <c r="HT639" s="6"/>
      <c r="HU639" s="6"/>
      <c r="HV639" s="6"/>
      <c r="HW639" s="6"/>
      <c r="HX639" s="6"/>
      <c r="HY639" s="6"/>
      <c r="HZ639" s="6"/>
      <c r="IA639" s="6"/>
      <c r="IB639" s="6"/>
      <c r="IC639" s="6"/>
      <c r="ID639" s="6"/>
      <c r="IE639" s="6"/>
      <c r="IF639" s="6"/>
      <c r="IG639" s="6"/>
      <c r="IH639" s="6"/>
      <c r="II639" s="6"/>
      <c r="IJ639" s="6"/>
      <c r="IK639" s="6"/>
      <c r="IL639" s="6"/>
      <c r="IM639" s="6"/>
      <c r="IN639" s="6"/>
      <c r="IO639" s="6"/>
      <c r="IP639" s="6"/>
      <c r="IQ639" s="6"/>
      <c r="IR639" s="6"/>
      <c r="IS639" s="6"/>
      <c r="IT639" s="6"/>
      <c r="IU639" s="6"/>
    </row>
    <row r="640" spans="1:255" s="36" customFormat="1" ht="102" customHeight="1">
      <c r="A640" s="3" t="s">
        <v>2140</v>
      </c>
      <c r="B640" s="4" t="s">
        <v>493</v>
      </c>
      <c r="C640" s="4" t="s">
        <v>494</v>
      </c>
      <c r="D640" s="4" t="s">
        <v>886</v>
      </c>
      <c r="E640" s="4" t="s">
        <v>1406</v>
      </c>
      <c r="F640" s="4" t="s">
        <v>887</v>
      </c>
      <c r="G640" s="4" t="s">
        <v>1406</v>
      </c>
      <c r="H640" s="4" t="s">
        <v>887</v>
      </c>
      <c r="I640" s="5"/>
      <c r="J640" s="5"/>
      <c r="K640" s="4" t="s">
        <v>506</v>
      </c>
      <c r="L640" s="16">
        <v>100</v>
      </c>
      <c r="M640" s="12" t="s">
        <v>2578</v>
      </c>
      <c r="N640" s="4" t="s">
        <v>498</v>
      </c>
      <c r="O640" s="83" t="s">
        <v>516</v>
      </c>
      <c r="P640" s="4" t="s">
        <v>498</v>
      </c>
      <c r="Q640" s="4"/>
      <c r="R640" s="4" t="s">
        <v>1479</v>
      </c>
      <c r="S640" s="16" t="s">
        <v>2005</v>
      </c>
      <c r="T640" s="39"/>
      <c r="U640" s="3" t="s">
        <v>173</v>
      </c>
      <c r="V640" s="50"/>
      <c r="W640" s="5"/>
      <c r="X640" s="47">
        <v>0</v>
      </c>
      <c r="Y640" s="26">
        <v>0</v>
      </c>
      <c r="Z640" s="5"/>
      <c r="AA640" s="5" t="s">
        <v>1405</v>
      </c>
      <c r="AB640" s="4">
        <v>7</v>
      </c>
      <c r="AC640" s="140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  <c r="DC640" s="6"/>
      <c r="DD640" s="6"/>
      <c r="DE640" s="6"/>
      <c r="DF640" s="6"/>
      <c r="DG640" s="6"/>
      <c r="DH640" s="6"/>
      <c r="DI640" s="6"/>
      <c r="DJ640" s="6"/>
      <c r="DK640" s="6"/>
      <c r="DL640" s="6"/>
      <c r="DM640" s="6"/>
      <c r="DN640" s="6"/>
      <c r="DO640" s="6"/>
      <c r="DP640" s="6"/>
      <c r="DQ640" s="6"/>
      <c r="DR640" s="6"/>
      <c r="DS640" s="6"/>
      <c r="DT640" s="6"/>
      <c r="DU640" s="6"/>
      <c r="DV640" s="6"/>
      <c r="DW640" s="6"/>
      <c r="DX640" s="6"/>
      <c r="DY640" s="6"/>
      <c r="DZ640" s="6"/>
      <c r="EA640" s="6"/>
      <c r="EB640" s="6"/>
      <c r="EC640" s="6"/>
      <c r="ED640" s="6"/>
      <c r="EE640" s="6"/>
      <c r="EF640" s="6"/>
      <c r="EG640" s="6"/>
      <c r="EH640" s="6"/>
      <c r="EI640" s="6"/>
      <c r="EJ640" s="6"/>
      <c r="EK640" s="6"/>
      <c r="EL640" s="6"/>
      <c r="EM640" s="6"/>
      <c r="EN640" s="6"/>
      <c r="EO640" s="6"/>
      <c r="EP640" s="6"/>
      <c r="EQ640" s="6"/>
      <c r="ER640" s="6"/>
      <c r="ES640" s="6"/>
      <c r="ET640" s="6"/>
      <c r="EU640" s="6"/>
      <c r="EV640" s="6"/>
      <c r="EW640" s="6"/>
      <c r="EX640" s="6"/>
      <c r="EY640" s="6"/>
      <c r="EZ640" s="6"/>
      <c r="FA640" s="6"/>
      <c r="FB640" s="6"/>
      <c r="FC640" s="6"/>
      <c r="FD640" s="6"/>
      <c r="FE640" s="6"/>
      <c r="FF640" s="6"/>
      <c r="FG640" s="6"/>
      <c r="FH640" s="6"/>
      <c r="FI640" s="6"/>
      <c r="FJ640" s="6"/>
      <c r="FK640" s="6"/>
      <c r="FL640" s="6"/>
      <c r="FM640" s="6"/>
      <c r="FN640" s="6"/>
      <c r="FO640" s="6"/>
      <c r="FP640" s="6"/>
      <c r="FQ640" s="6"/>
      <c r="FR640" s="6"/>
      <c r="FS640" s="6"/>
      <c r="FT640" s="6"/>
      <c r="FU640" s="6"/>
      <c r="FV640" s="6"/>
      <c r="FW640" s="6"/>
      <c r="FX640" s="6"/>
      <c r="FY640" s="6"/>
      <c r="FZ640" s="6"/>
      <c r="GA640" s="6"/>
      <c r="GB640" s="6"/>
      <c r="GC640" s="6"/>
      <c r="GD640" s="6"/>
      <c r="GE640" s="6"/>
      <c r="GF640" s="6"/>
      <c r="GG640" s="6"/>
      <c r="GH640" s="6"/>
      <c r="GI640" s="6"/>
      <c r="GJ640" s="6"/>
      <c r="GK640" s="6"/>
      <c r="GL640" s="6"/>
      <c r="GM640" s="6"/>
      <c r="GN640" s="6"/>
      <c r="GO640" s="6"/>
      <c r="GP640" s="6"/>
      <c r="GQ640" s="6"/>
      <c r="GR640" s="6"/>
      <c r="GS640" s="6"/>
      <c r="GT640" s="6"/>
      <c r="GU640" s="6"/>
      <c r="GV640" s="6"/>
      <c r="GW640" s="6"/>
      <c r="GX640" s="6"/>
      <c r="GY640" s="6"/>
      <c r="GZ640" s="6"/>
      <c r="HA640" s="6"/>
      <c r="HB640" s="6"/>
      <c r="HC640" s="6"/>
      <c r="HD640" s="6"/>
      <c r="HE640" s="6"/>
      <c r="HF640" s="6"/>
      <c r="HG640" s="6"/>
      <c r="HH640" s="6"/>
      <c r="HI640" s="6"/>
      <c r="HJ640" s="6"/>
      <c r="HK640" s="6"/>
      <c r="HL640" s="6"/>
      <c r="HM640" s="6"/>
      <c r="HN640" s="6"/>
      <c r="HO640" s="6"/>
      <c r="HP640" s="6"/>
      <c r="HQ640" s="6"/>
      <c r="HR640" s="6"/>
      <c r="HS640" s="6"/>
      <c r="HT640" s="6"/>
      <c r="HU640" s="6"/>
      <c r="HV640" s="6"/>
      <c r="HW640" s="6"/>
      <c r="HX640" s="6"/>
      <c r="HY640" s="6"/>
      <c r="HZ640" s="6"/>
      <c r="IA640" s="6"/>
      <c r="IB640" s="6"/>
      <c r="IC640" s="6"/>
      <c r="ID640" s="6"/>
      <c r="IE640" s="6"/>
      <c r="IF640" s="6"/>
      <c r="IG640" s="6"/>
      <c r="IH640" s="6"/>
      <c r="II640" s="6"/>
      <c r="IJ640" s="6"/>
      <c r="IK640" s="6"/>
      <c r="IL640" s="6"/>
      <c r="IM640" s="6"/>
      <c r="IN640" s="6"/>
      <c r="IO640" s="6"/>
      <c r="IP640" s="6"/>
      <c r="IQ640" s="6"/>
      <c r="IR640" s="6"/>
      <c r="IS640" s="6"/>
      <c r="IT640" s="6"/>
      <c r="IU640" s="6"/>
    </row>
    <row r="641" spans="1:255" s="36" customFormat="1" ht="102" customHeight="1">
      <c r="A641" s="3" t="s">
        <v>2703</v>
      </c>
      <c r="B641" s="4" t="s">
        <v>493</v>
      </c>
      <c r="C641" s="4" t="s">
        <v>494</v>
      </c>
      <c r="D641" s="4" t="s">
        <v>886</v>
      </c>
      <c r="E641" s="4" t="s">
        <v>1406</v>
      </c>
      <c r="F641" s="4" t="s">
        <v>887</v>
      </c>
      <c r="G641" s="4" t="s">
        <v>1406</v>
      </c>
      <c r="H641" s="4" t="s">
        <v>887</v>
      </c>
      <c r="I641" s="5"/>
      <c r="J641" s="5"/>
      <c r="K641" s="4" t="s">
        <v>497</v>
      </c>
      <c r="L641" s="16">
        <v>100</v>
      </c>
      <c r="M641" s="12" t="s">
        <v>2578</v>
      </c>
      <c r="N641" s="4" t="s">
        <v>498</v>
      </c>
      <c r="O641" s="83" t="s">
        <v>516</v>
      </c>
      <c r="P641" s="4" t="s">
        <v>498</v>
      </c>
      <c r="Q641" s="4"/>
      <c r="R641" s="4" t="s">
        <v>1479</v>
      </c>
      <c r="S641" s="16" t="s">
        <v>2005</v>
      </c>
      <c r="T641" s="39"/>
      <c r="U641" s="3" t="s">
        <v>173</v>
      </c>
      <c r="V641" s="50"/>
      <c r="W641" s="5"/>
      <c r="X641" s="47">
        <v>100000</v>
      </c>
      <c r="Y641" s="26">
        <f aca="true" t="shared" si="38" ref="Y641:Y652">X641*1.12</f>
        <v>112000.00000000001</v>
      </c>
      <c r="Z641" s="5"/>
      <c r="AA641" s="5" t="s">
        <v>1405</v>
      </c>
      <c r="AB641" s="4"/>
      <c r="AC641" s="140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/>
      <c r="DH641" s="6"/>
      <c r="DI641" s="6"/>
      <c r="DJ641" s="6"/>
      <c r="DK641" s="6"/>
      <c r="DL641" s="6"/>
      <c r="DM641" s="6"/>
      <c r="DN641" s="6"/>
      <c r="DO641" s="6"/>
      <c r="DP641" s="6"/>
      <c r="DQ641" s="6"/>
      <c r="DR641" s="6"/>
      <c r="DS641" s="6"/>
      <c r="DT641" s="6"/>
      <c r="DU641" s="6"/>
      <c r="DV641" s="6"/>
      <c r="DW641" s="6"/>
      <c r="DX641" s="6"/>
      <c r="DY641" s="6"/>
      <c r="DZ641" s="6"/>
      <c r="EA641" s="6"/>
      <c r="EB641" s="6"/>
      <c r="EC641" s="6"/>
      <c r="ED641" s="6"/>
      <c r="EE641" s="6"/>
      <c r="EF641" s="6"/>
      <c r="EG641" s="6"/>
      <c r="EH641" s="6"/>
      <c r="EI641" s="6"/>
      <c r="EJ641" s="6"/>
      <c r="EK641" s="6"/>
      <c r="EL641" s="6"/>
      <c r="EM641" s="6"/>
      <c r="EN641" s="6"/>
      <c r="EO641" s="6"/>
      <c r="EP641" s="6"/>
      <c r="EQ641" s="6"/>
      <c r="ER641" s="6"/>
      <c r="ES641" s="6"/>
      <c r="ET641" s="6"/>
      <c r="EU641" s="6"/>
      <c r="EV641" s="6"/>
      <c r="EW641" s="6"/>
      <c r="EX641" s="6"/>
      <c r="EY641" s="6"/>
      <c r="EZ641" s="6"/>
      <c r="FA641" s="6"/>
      <c r="FB641" s="6"/>
      <c r="FC641" s="6"/>
      <c r="FD641" s="6"/>
      <c r="FE641" s="6"/>
      <c r="FF641" s="6"/>
      <c r="FG641" s="6"/>
      <c r="FH641" s="6"/>
      <c r="FI641" s="6"/>
      <c r="FJ641" s="6"/>
      <c r="FK641" s="6"/>
      <c r="FL641" s="6"/>
      <c r="FM641" s="6"/>
      <c r="FN641" s="6"/>
      <c r="FO641" s="6"/>
      <c r="FP641" s="6"/>
      <c r="FQ641" s="6"/>
      <c r="FR641" s="6"/>
      <c r="FS641" s="6"/>
      <c r="FT641" s="6"/>
      <c r="FU641" s="6"/>
      <c r="FV641" s="6"/>
      <c r="FW641" s="6"/>
      <c r="FX641" s="6"/>
      <c r="FY641" s="6"/>
      <c r="FZ641" s="6"/>
      <c r="GA641" s="6"/>
      <c r="GB641" s="6"/>
      <c r="GC641" s="6"/>
      <c r="GD641" s="6"/>
      <c r="GE641" s="6"/>
      <c r="GF641" s="6"/>
      <c r="GG641" s="6"/>
      <c r="GH641" s="6"/>
      <c r="GI641" s="6"/>
      <c r="GJ641" s="6"/>
      <c r="GK641" s="6"/>
      <c r="GL641" s="6"/>
      <c r="GM641" s="6"/>
      <c r="GN641" s="6"/>
      <c r="GO641" s="6"/>
      <c r="GP641" s="6"/>
      <c r="GQ641" s="6"/>
      <c r="GR641" s="6"/>
      <c r="GS641" s="6"/>
      <c r="GT641" s="6"/>
      <c r="GU641" s="6"/>
      <c r="GV641" s="6"/>
      <c r="GW641" s="6"/>
      <c r="GX641" s="6"/>
      <c r="GY641" s="6"/>
      <c r="GZ641" s="6"/>
      <c r="HA641" s="6"/>
      <c r="HB641" s="6"/>
      <c r="HC641" s="6"/>
      <c r="HD641" s="6"/>
      <c r="HE641" s="6"/>
      <c r="HF641" s="6"/>
      <c r="HG641" s="6"/>
      <c r="HH641" s="6"/>
      <c r="HI641" s="6"/>
      <c r="HJ641" s="6"/>
      <c r="HK641" s="6"/>
      <c r="HL641" s="6"/>
      <c r="HM641" s="6"/>
      <c r="HN641" s="6"/>
      <c r="HO641" s="6"/>
      <c r="HP641" s="6"/>
      <c r="HQ641" s="6"/>
      <c r="HR641" s="6"/>
      <c r="HS641" s="6"/>
      <c r="HT641" s="6"/>
      <c r="HU641" s="6"/>
      <c r="HV641" s="6"/>
      <c r="HW641" s="6"/>
      <c r="HX641" s="6"/>
      <c r="HY641" s="6"/>
      <c r="HZ641" s="6"/>
      <c r="IA641" s="6"/>
      <c r="IB641" s="6"/>
      <c r="IC641" s="6"/>
      <c r="ID641" s="6"/>
      <c r="IE641" s="6"/>
      <c r="IF641" s="6"/>
      <c r="IG641" s="6"/>
      <c r="IH641" s="6"/>
      <c r="II641" s="6"/>
      <c r="IJ641" s="6"/>
      <c r="IK641" s="6"/>
      <c r="IL641" s="6"/>
      <c r="IM641" s="6"/>
      <c r="IN641" s="6"/>
      <c r="IO641" s="6"/>
      <c r="IP641" s="6"/>
      <c r="IQ641" s="6"/>
      <c r="IR641" s="6"/>
      <c r="IS641" s="6"/>
      <c r="IT641" s="6"/>
      <c r="IU641" s="6"/>
    </row>
    <row r="642" spans="1:255" s="36" customFormat="1" ht="153">
      <c r="A642" s="3" t="s">
        <v>2141</v>
      </c>
      <c r="B642" s="4" t="s">
        <v>493</v>
      </c>
      <c r="C642" s="4" t="s">
        <v>494</v>
      </c>
      <c r="D642" s="4" t="s">
        <v>1407</v>
      </c>
      <c r="E642" s="4" t="s">
        <v>1409</v>
      </c>
      <c r="F642" s="3" t="s">
        <v>1408</v>
      </c>
      <c r="G642" s="4" t="s">
        <v>1409</v>
      </c>
      <c r="H642" s="3" t="s">
        <v>1410</v>
      </c>
      <c r="I642" s="3"/>
      <c r="J642" s="3"/>
      <c r="K642" s="4" t="s">
        <v>497</v>
      </c>
      <c r="L642" s="16">
        <v>100</v>
      </c>
      <c r="M642" s="12" t="s">
        <v>2578</v>
      </c>
      <c r="N642" s="4" t="s">
        <v>498</v>
      </c>
      <c r="O642" s="13" t="s">
        <v>658</v>
      </c>
      <c r="P642" s="4" t="s">
        <v>498</v>
      </c>
      <c r="Q642" s="4"/>
      <c r="R642" s="4" t="s">
        <v>1479</v>
      </c>
      <c r="S642" s="4" t="s">
        <v>501</v>
      </c>
      <c r="T642" s="49"/>
      <c r="U642" s="48"/>
      <c r="V642" s="3"/>
      <c r="W642" s="5"/>
      <c r="X642" s="47">
        <v>794642.857142857</v>
      </c>
      <c r="Y642" s="26">
        <f t="shared" si="38"/>
        <v>890000</v>
      </c>
      <c r="Z642" s="5"/>
      <c r="AA642" s="5" t="s">
        <v>1405</v>
      </c>
      <c r="AB642" s="4"/>
      <c r="AC642" s="140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  <c r="DL642" s="6"/>
      <c r="DM642" s="6"/>
      <c r="DN642" s="6"/>
      <c r="DO642" s="6"/>
      <c r="DP642" s="6"/>
      <c r="DQ642" s="6"/>
      <c r="DR642" s="6"/>
      <c r="DS642" s="6"/>
      <c r="DT642" s="6"/>
      <c r="DU642" s="6"/>
      <c r="DV642" s="6"/>
      <c r="DW642" s="6"/>
      <c r="DX642" s="6"/>
      <c r="DY642" s="6"/>
      <c r="DZ642" s="6"/>
      <c r="EA642" s="6"/>
      <c r="EB642" s="6"/>
      <c r="EC642" s="6"/>
      <c r="ED642" s="6"/>
      <c r="EE642" s="6"/>
      <c r="EF642" s="6"/>
      <c r="EG642" s="6"/>
      <c r="EH642" s="6"/>
      <c r="EI642" s="6"/>
      <c r="EJ642" s="6"/>
      <c r="EK642" s="6"/>
      <c r="EL642" s="6"/>
      <c r="EM642" s="6"/>
      <c r="EN642" s="6"/>
      <c r="EO642" s="6"/>
      <c r="EP642" s="6"/>
      <c r="EQ642" s="6"/>
      <c r="ER642" s="6"/>
      <c r="ES642" s="6"/>
      <c r="ET642" s="6"/>
      <c r="EU642" s="6"/>
      <c r="EV642" s="6"/>
      <c r="EW642" s="6"/>
      <c r="EX642" s="6"/>
      <c r="EY642" s="6"/>
      <c r="EZ642" s="6"/>
      <c r="FA642" s="6"/>
      <c r="FB642" s="6"/>
      <c r="FC642" s="6"/>
      <c r="FD642" s="6"/>
      <c r="FE642" s="6"/>
      <c r="FF642" s="6"/>
      <c r="FG642" s="6"/>
      <c r="FH642" s="6"/>
      <c r="FI642" s="6"/>
      <c r="FJ642" s="6"/>
      <c r="FK642" s="6"/>
      <c r="FL642" s="6"/>
      <c r="FM642" s="6"/>
      <c r="FN642" s="6"/>
      <c r="FO642" s="6"/>
      <c r="FP642" s="6"/>
      <c r="FQ642" s="6"/>
      <c r="FR642" s="6"/>
      <c r="FS642" s="6"/>
      <c r="FT642" s="6"/>
      <c r="FU642" s="6"/>
      <c r="FV642" s="6"/>
      <c r="FW642" s="6"/>
      <c r="FX642" s="6"/>
      <c r="FY642" s="6"/>
      <c r="FZ642" s="6"/>
      <c r="GA642" s="6"/>
      <c r="GB642" s="6"/>
      <c r="GC642" s="6"/>
      <c r="GD642" s="6"/>
      <c r="GE642" s="6"/>
      <c r="GF642" s="6"/>
      <c r="GG642" s="6"/>
      <c r="GH642" s="6"/>
      <c r="GI642" s="6"/>
      <c r="GJ642" s="6"/>
      <c r="GK642" s="6"/>
      <c r="GL642" s="6"/>
      <c r="GM642" s="6"/>
      <c r="GN642" s="6"/>
      <c r="GO642" s="6"/>
      <c r="GP642" s="6"/>
      <c r="GQ642" s="6"/>
      <c r="GR642" s="6"/>
      <c r="GS642" s="6"/>
      <c r="GT642" s="6"/>
      <c r="GU642" s="6"/>
      <c r="GV642" s="6"/>
      <c r="GW642" s="6"/>
      <c r="GX642" s="6"/>
      <c r="GY642" s="6"/>
      <c r="GZ642" s="6"/>
      <c r="HA642" s="6"/>
      <c r="HB642" s="6"/>
      <c r="HC642" s="6"/>
      <c r="HD642" s="6"/>
      <c r="HE642" s="6"/>
      <c r="HF642" s="6"/>
      <c r="HG642" s="6"/>
      <c r="HH642" s="6"/>
      <c r="HI642" s="6"/>
      <c r="HJ642" s="6"/>
      <c r="HK642" s="6"/>
      <c r="HL642" s="6"/>
      <c r="HM642" s="6"/>
      <c r="HN642" s="6"/>
      <c r="HO642" s="6"/>
      <c r="HP642" s="6"/>
      <c r="HQ642" s="6"/>
      <c r="HR642" s="6"/>
      <c r="HS642" s="6"/>
      <c r="HT642" s="6"/>
      <c r="HU642" s="6"/>
      <c r="HV642" s="6"/>
      <c r="HW642" s="6"/>
      <c r="HX642" s="6"/>
      <c r="HY642" s="6"/>
      <c r="HZ642" s="6"/>
      <c r="IA642" s="6"/>
      <c r="IB642" s="6"/>
      <c r="IC642" s="6"/>
      <c r="ID642" s="6"/>
      <c r="IE642" s="6"/>
      <c r="IF642" s="6"/>
      <c r="IG642" s="6"/>
      <c r="IH642" s="6"/>
      <c r="II642" s="6"/>
      <c r="IJ642" s="6"/>
      <c r="IK642" s="6"/>
      <c r="IL642" s="6"/>
      <c r="IM642" s="6"/>
      <c r="IN642" s="6"/>
      <c r="IO642" s="6"/>
      <c r="IP642" s="6"/>
      <c r="IQ642" s="6"/>
      <c r="IR642" s="6"/>
      <c r="IS642" s="6"/>
      <c r="IT642" s="6"/>
      <c r="IU642" s="6"/>
    </row>
    <row r="643" spans="1:245" s="28" customFormat="1" ht="42" customHeight="1">
      <c r="A643" s="3" t="s">
        <v>1157</v>
      </c>
      <c r="B643" s="4" t="s">
        <v>493</v>
      </c>
      <c r="C643" s="4" t="s">
        <v>494</v>
      </c>
      <c r="D643" s="4" t="s">
        <v>1411</v>
      </c>
      <c r="E643" s="4" t="s">
        <v>1413</v>
      </c>
      <c r="F643" s="3" t="s">
        <v>1412</v>
      </c>
      <c r="G643" s="4" t="s">
        <v>1415</v>
      </c>
      <c r="H643" s="3" t="s">
        <v>1414</v>
      </c>
      <c r="I643" s="3" t="s">
        <v>1416</v>
      </c>
      <c r="J643" s="3"/>
      <c r="K643" s="4" t="s">
        <v>497</v>
      </c>
      <c r="L643" s="16">
        <v>100</v>
      </c>
      <c r="M643" s="12" t="s">
        <v>2578</v>
      </c>
      <c r="N643" s="4" t="s">
        <v>498</v>
      </c>
      <c r="O643" s="83" t="s">
        <v>516</v>
      </c>
      <c r="P643" s="4" t="s">
        <v>498</v>
      </c>
      <c r="Q643" s="4"/>
      <c r="R643" s="4" t="s">
        <v>1479</v>
      </c>
      <c r="S643" s="4" t="s">
        <v>1400</v>
      </c>
      <c r="T643" s="49"/>
      <c r="U643" s="48"/>
      <c r="V643" s="3"/>
      <c r="W643" s="5"/>
      <c r="X643" s="47">
        <v>312499.99999999994</v>
      </c>
      <c r="Y643" s="26">
        <f t="shared" si="38"/>
        <v>349999.99999999994</v>
      </c>
      <c r="Z643" s="5"/>
      <c r="AA643" s="5" t="s">
        <v>1405</v>
      </c>
      <c r="AB643" s="4"/>
      <c r="AC643" s="140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8"/>
      <c r="FC643" s="8"/>
      <c r="FD643" s="8"/>
      <c r="FE643" s="8"/>
      <c r="FF643" s="8"/>
      <c r="FG643" s="8"/>
      <c r="FH643" s="8"/>
      <c r="FI643" s="8"/>
      <c r="FJ643" s="8"/>
      <c r="FK643" s="8"/>
      <c r="FL643" s="8"/>
      <c r="FM643" s="8"/>
      <c r="FN643" s="8"/>
      <c r="FO643" s="8"/>
      <c r="FP643" s="8"/>
      <c r="FQ643" s="8"/>
      <c r="FR643" s="8"/>
      <c r="FS643" s="8"/>
      <c r="FT643" s="8"/>
      <c r="FU643" s="8"/>
      <c r="FV643" s="8"/>
      <c r="FW643" s="8"/>
      <c r="FX643" s="8"/>
      <c r="FY643" s="8"/>
      <c r="FZ643" s="8"/>
      <c r="GA643" s="8"/>
      <c r="GB643" s="8"/>
      <c r="GC643" s="8"/>
      <c r="GD643" s="8"/>
      <c r="GE643" s="8"/>
      <c r="GF643" s="8"/>
      <c r="GG643" s="8"/>
      <c r="GH643" s="8"/>
      <c r="GI643" s="8"/>
      <c r="GJ643" s="8"/>
      <c r="GK643" s="8"/>
      <c r="GL643" s="8"/>
      <c r="GM643" s="8"/>
      <c r="GN643" s="8"/>
      <c r="GO643" s="8"/>
      <c r="GP643" s="8"/>
      <c r="GQ643" s="8"/>
      <c r="GR643" s="8"/>
      <c r="GS643" s="8"/>
      <c r="GT643" s="8"/>
      <c r="GU643" s="8"/>
      <c r="GV643" s="8"/>
      <c r="GW643" s="8"/>
      <c r="GX643" s="8"/>
      <c r="GY643" s="8"/>
      <c r="GZ643" s="8"/>
      <c r="HA643" s="8"/>
      <c r="HB643" s="8"/>
      <c r="HC643" s="8"/>
      <c r="HD643" s="8"/>
      <c r="HE643" s="8"/>
      <c r="HF643" s="8"/>
      <c r="HG643" s="8"/>
      <c r="HH643" s="8"/>
      <c r="HI643" s="8"/>
      <c r="HJ643" s="8"/>
      <c r="HK643" s="8"/>
      <c r="HL643" s="8"/>
      <c r="HM643" s="8"/>
      <c r="HN643" s="8"/>
      <c r="HO643" s="8"/>
      <c r="HP643" s="8"/>
      <c r="HQ643" s="8"/>
      <c r="HR643" s="8"/>
      <c r="HS643" s="8"/>
      <c r="HT643" s="8"/>
      <c r="HU643" s="8"/>
      <c r="HV643" s="8"/>
      <c r="HW643" s="8"/>
      <c r="HX643" s="8"/>
      <c r="HY643" s="8"/>
      <c r="HZ643" s="8"/>
      <c r="IA643" s="8"/>
      <c r="IB643" s="8"/>
      <c r="IC643" s="8"/>
      <c r="ID643" s="8"/>
      <c r="IE643" s="8"/>
      <c r="IF643" s="8"/>
      <c r="IG643" s="8"/>
      <c r="IH643" s="8"/>
      <c r="II643" s="8"/>
      <c r="IJ643" s="8"/>
      <c r="IK643" s="8"/>
    </row>
    <row r="644" spans="1:245" s="28" customFormat="1" ht="42" customHeight="1">
      <c r="A644" s="3" t="s">
        <v>2142</v>
      </c>
      <c r="B644" s="4" t="s">
        <v>493</v>
      </c>
      <c r="C644" s="4" t="s">
        <v>494</v>
      </c>
      <c r="D644" s="4" t="s">
        <v>886</v>
      </c>
      <c r="E644" s="4" t="s">
        <v>1406</v>
      </c>
      <c r="F644" s="4" t="s">
        <v>887</v>
      </c>
      <c r="G644" s="4" t="s">
        <v>1406</v>
      </c>
      <c r="H644" s="4" t="s">
        <v>887</v>
      </c>
      <c r="I644" s="3" t="s">
        <v>888</v>
      </c>
      <c r="J644" s="3"/>
      <c r="K644" s="4" t="s">
        <v>497</v>
      </c>
      <c r="L644" s="16">
        <v>100</v>
      </c>
      <c r="M644" s="5">
        <v>231010000</v>
      </c>
      <c r="N644" s="4" t="s">
        <v>498</v>
      </c>
      <c r="O644" s="83" t="s">
        <v>516</v>
      </c>
      <c r="P644" s="4" t="s">
        <v>498</v>
      </c>
      <c r="Q644" s="4"/>
      <c r="R644" s="4" t="s">
        <v>1479</v>
      </c>
      <c r="S644" s="16" t="s">
        <v>1535</v>
      </c>
      <c r="T644" s="12"/>
      <c r="U644" s="3" t="s">
        <v>173</v>
      </c>
      <c r="V644" s="3"/>
      <c r="W644" s="4"/>
      <c r="X644" s="26">
        <v>270000</v>
      </c>
      <c r="Y644" s="26">
        <f t="shared" si="38"/>
        <v>302400</v>
      </c>
      <c r="Z644" s="4"/>
      <c r="AA644" s="4" t="s">
        <v>1405</v>
      </c>
      <c r="AB644" s="4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8"/>
      <c r="EA644" s="8"/>
      <c r="EB644" s="8"/>
      <c r="EC644" s="8"/>
      <c r="ED644" s="8"/>
      <c r="EE644" s="8"/>
      <c r="EF644" s="8"/>
      <c r="EG644" s="8"/>
      <c r="EH644" s="8"/>
      <c r="EI644" s="8"/>
      <c r="EJ644" s="8"/>
      <c r="EK644" s="8"/>
      <c r="EL644" s="8"/>
      <c r="EM644" s="8"/>
      <c r="EN644" s="8"/>
      <c r="EO644" s="8"/>
      <c r="EP644" s="8"/>
      <c r="EQ644" s="8"/>
      <c r="ER644" s="8"/>
      <c r="ES644" s="8"/>
      <c r="ET644" s="8"/>
      <c r="EU644" s="8"/>
      <c r="EV644" s="8"/>
      <c r="EW644" s="8"/>
      <c r="EX644" s="8"/>
      <c r="EY644" s="8"/>
      <c r="EZ644" s="8"/>
      <c r="FA644" s="8"/>
      <c r="FB644" s="8"/>
      <c r="FC644" s="8"/>
      <c r="FD644" s="8"/>
      <c r="FE644" s="8"/>
      <c r="FF644" s="8"/>
      <c r="FG644" s="8"/>
      <c r="FH644" s="8"/>
      <c r="FI644" s="8"/>
      <c r="FJ644" s="8"/>
      <c r="FK644" s="8"/>
      <c r="FL644" s="8"/>
      <c r="FM644" s="8"/>
      <c r="FN644" s="8"/>
      <c r="FO644" s="8"/>
      <c r="FP644" s="8"/>
      <c r="FQ644" s="8"/>
      <c r="FR644" s="8"/>
      <c r="FS644" s="8"/>
      <c r="FT644" s="8"/>
      <c r="FU644" s="8"/>
      <c r="FV644" s="8"/>
      <c r="FW644" s="8"/>
      <c r="FX644" s="8"/>
      <c r="FY644" s="8"/>
      <c r="FZ644" s="8"/>
      <c r="GA644" s="8"/>
      <c r="GB644" s="8"/>
      <c r="GC644" s="8"/>
      <c r="GD644" s="8"/>
      <c r="GE644" s="8"/>
      <c r="GF644" s="8"/>
      <c r="GG644" s="8"/>
      <c r="GH644" s="8"/>
      <c r="GI644" s="8"/>
      <c r="GJ644" s="8"/>
      <c r="GK644" s="8"/>
      <c r="GL644" s="8"/>
      <c r="GM644" s="8"/>
      <c r="GN644" s="8"/>
      <c r="GO644" s="8"/>
      <c r="GP644" s="8"/>
      <c r="GQ644" s="8"/>
      <c r="GR644" s="8"/>
      <c r="GS644" s="8"/>
      <c r="GT644" s="8"/>
      <c r="GU644" s="8"/>
      <c r="GV644" s="8"/>
      <c r="GW644" s="8"/>
      <c r="GX644" s="8"/>
      <c r="GY644" s="8"/>
      <c r="GZ644" s="8"/>
      <c r="HA644" s="8"/>
      <c r="HB644" s="8"/>
      <c r="HC644" s="8"/>
      <c r="HD644" s="8"/>
      <c r="HE644" s="8"/>
      <c r="HF644" s="8"/>
      <c r="HG644" s="8"/>
      <c r="HH644" s="8"/>
      <c r="HI644" s="8"/>
      <c r="HJ644" s="8"/>
      <c r="HK644" s="8"/>
      <c r="HL644" s="8"/>
      <c r="HM644" s="8"/>
      <c r="HN644" s="8"/>
      <c r="HO644" s="8"/>
      <c r="HP644" s="8"/>
      <c r="HQ644" s="8"/>
      <c r="HR644" s="8"/>
      <c r="HS644" s="8"/>
      <c r="HT644" s="8"/>
      <c r="HU644" s="8"/>
      <c r="HV644" s="8"/>
      <c r="HW644" s="8"/>
      <c r="HX644" s="8"/>
      <c r="HY644" s="8"/>
      <c r="HZ644" s="8"/>
      <c r="IA644" s="8"/>
      <c r="IB644" s="8"/>
      <c r="IC644" s="8"/>
      <c r="ID644" s="8"/>
      <c r="IE644" s="8"/>
      <c r="IF644" s="8"/>
      <c r="IG644" s="8"/>
      <c r="IH644" s="8"/>
      <c r="II644" s="8"/>
      <c r="IJ644" s="8"/>
      <c r="IK644" s="8"/>
    </row>
    <row r="645" spans="1:29" s="6" customFormat="1" ht="108" customHeight="1">
      <c r="A645" s="3" t="s">
        <v>2143</v>
      </c>
      <c r="B645" s="4" t="s">
        <v>493</v>
      </c>
      <c r="C645" s="4" t="s">
        <v>494</v>
      </c>
      <c r="D645" s="70" t="s">
        <v>1595</v>
      </c>
      <c r="E645" s="18" t="s">
        <v>1596</v>
      </c>
      <c r="F645" s="3" t="s">
        <v>1597</v>
      </c>
      <c r="G645" s="18" t="s">
        <v>1596</v>
      </c>
      <c r="H645" s="3" t="s">
        <v>1598</v>
      </c>
      <c r="I645" s="3" t="s">
        <v>1599</v>
      </c>
      <c r="J645" s="3"/>
      <c r="K645" s="3" t="s">
        <v>497</v>
      </c>
      <c r="L645" s="3">
        <v>100</v>
      </c>
      <c r="M645" s="12" t="s">
        <v>2578</v>
      </c>
      <c r="N645" s="4" t="s">
        <v>498</v>
      </c>
      <c r="O645" s="3" t="s">
        <v>499</v>
      </c>
      <c r="P645" s="4" t="s">
        <v>498</v>
      </c>
      <c r="Q645" s="3"/>
      <c r="R645" s="3" t="s">
        <v>2002</v>
      </c>
      <c r="S645" s="16" t="s">
        <v>86</v>
      </c>
      <c r="T645" s="4"/>
      <c r="U645" s="4"/>
      <c r="V645" s="4"/>
      <c r="W645" s="5"/>
      <c r="X645" s="47">
        <v>1000000</v>
      </c>
      <c r="Y645" s="26">
        <f t="shared" si="38"/>
        <v>1120000</v>
      </c>
      <c r="Z645" s="3"/>
      <c r="AA645" s="5" t="s">
        <v>1384</v>
      </c>
      <c r="AB645" s="3"/>
      <c r="AC645" s="140"/>
    </row>
    <row r="646" spans="1:29" s="6" customFormat="1" ht="108" customHeight="1">
      <c r="A646" s="3" t="s">
        <v>2144</v>
      </c>
      <c r="B646" s="4" t="s">
        <v>493</v>
      </c>
      <c r="C646" s="4" t="s">
        <v>494</v>
      </c>
      <c r="D646" s="70" t="s">
        <v>1600</v>
      </c>
      <c r="E646" s="18" t="s">
        <v>1601</v>
      </c>
      <c r="F646" s="3" t="s">
        <v>1602</v>
      </c>
      <c r="G646" s="18" t="s">
        <v>1603</v>
      </c>
      <c r="H646" s="3" t="s">
        <v>1604</v>
      </c>
      <c r="I646" s="3" t="s">
        <v>1605</v>
      </c>
      <c r="J646" s="3"/>
      <c r="K646" s="3" t="s">
        <v>497</v>
      </c>
      <c r="L646" s="3">
        <v>100</v>
      </c>
      <c r="M646" s="12" t="s">
        <v>2578</v>
      </c>
      <c r="N646" s="4" t="s">
        <v>498</v>
      </c>
      <c r="O646" s="3" t="s">
        <v>499</v>
      </c>
      <c r="P646" s="4" t="s">
        <v>498</v>
      </c>
      <c r="Q646" s="3"/>
      <c r="R646" s="3" t="s">
        <v>2002</v>
      </c>
      <c r="S646" s="3" t="s">
        <v>1400</v>
      </c>
      <c r="T646" s="4"/>
      <c r="U646" s="4"/>
      <c r="V646" s="4"/>
      <c r="W646" s="5"/>
      <c r="X646" s="47">
        <v>80350</v>
      </c>
      <c r="Y646" s="26">
        <f t="shared" si="38"/>
        <v>89992.00000000001</v>
      </c>
      <c r="Z646" s="3"/>
      <c r="AA646" s="5" t="s">
        <v>1384</v>
      </c>
      <c r="AB646" s="3"/>
      <c r="AC646" s="140"/>
    </row>
    <row r="647" spans="1:29" s="6" customFormat="1" ht="108" customHeight="1">
      <c r="A647" s="3" t="s">
        <v>2145</v>
      </c>
      <c r="B647" s="4" t="s">
        <v>493</v>
      </c>
      <c r="C647" s="4" t="s">
        <v>494</v>
      </c>
      <c r="D647" s="4" t="s">
        <v>1606</v>
      </c>
      <c r="E647" s="4" t="s">
        <v>1607</v>
      </c>
      <c r="F647" s="3" t="s">
        <v>1608</v>
      </c>
      <c r="G647" s="4" t="s">
        <v>1607</v>
      </c>
      <c r="H647" s="3" t="s">
        <v>1608</v>
      </c>
      <c r="I647" s="3"/>
      <c r="J647" s="3"/>
      <c r="K647" s="3" t="s">
        <v>497</v>
      </c>
      <c r="L647" s="3">
        <v>100</v>
      </c>
      <c r="M647" s="12" t="s">
        <v>2578</v>
      </c>
      <c r="N647" s="4" t="s">
        <v>498</v>
      </c>
      <c r="O647" s="3" t="s">
        <v>499</v>
      </c>
      <c r="P647" s="4" t="s">
        <v>498</v>
      </c>
      <c r="Q647" s="3"/>
      <c r="R647" s="3" t="s">
        <v>2003</v>
      </c>
      <c r="S647" s="16" t="s">
        <v>86</v>
      </c>
      <c r="T647" s="4"/>
      <c r="U647" s="4"/>
      <c r="V647" s="4"/>
      <c r="W647" s="5"/>
      <c r="X647" s="47">
        <v>446428.57</v>
      </c>
      <c r="Y647" s="26">
        <f t="shared" si="38"/>
        <v>499999.99840000004</v>
      </c>
      <c r="Z647" s="3"/>
      <c r="AA647" s="5" t="s">
        <v>1384</v>
      </c>
      <c r="AB647" s="3"/>
      <c r="AC647" s="140"/>
    </row>
    <row r="648" spans="1:29" s="6" customFormat="1" ht="70.5" customHeight="1">
      <c r="A648" s="3" t="s">
        <v>2146</v>
      </c>
      <c r="B648" s="4" t="s">
        <v>493</v>
      </c>
      <c r="C648" s="4" t="s">
        <v>494</v>
      </c>
      <c r="D648" s="19" t="s">
        <v>1609</v>
      </c>
      <c r="E648" s="19" t="s">
        <v>1610</v>
      </c>
      <c r="F648" s="3" t="s">
        <v>1611</v>
      </c>
      <c r="G648" s="19" t="s">
        <v>1612</v>
      </c>
      <c r="H648" s="3" t="s">
        <v>1613</v>
      </c>
      <c r="I648" s="3" t="s">
        <v>1614</v>
      </c>
      <c r="J648" s="3"/>
      <c r="K648" s="3" t="s">
        <v>506</v>
      </c>
      <c r="L648" s="3">
        <v>100</v>
      </c>
      <c r="M648" s="12" t="s">
        <v>2578</v>
      </c>
      <c r="N648" s="4" t="s">
        <v>498</v>
      </c>
      <c r="O648" s="24" t="s">
        <v>1532</v>
      </c>
      <c r="P648" s="4" t="s">
        <v>498</v>
      </c>
      <c r="Q648" s="4"/>
      <c r="R648" s="16" t="s">
        <v>2006</v>
      </c>
      <c r="S648" s="16" t="s">
        <v>86</v>
      </c>
      <c r="T648" s="4"/>
      <c r="U648" s="4"/>
      <c r="V648" s="4"/>
      <c r="W648" s="5"/>
      <c r="X648" s="47">
        <v>3080357</v>
      </c>
      <c r="Y648" s="26">
        <f t="shared" si="38"/>
        <v>3449999.8400000003</v>
      </c>
      <c r="Z648" s="3"/>
      <c r="AA648" s="5" t="s">
        <v>1384</v>
      </c>
      <c r="AB648" s="3"/>
      <c r="AC648" s="140"/>
    </row>
    <row r="649" spans="1:30" ht="66" customHeight="1">
      <c r="A649" s="3" t="s">
        <v>2147</v>
      </c>
      <c r="B649" s="4" t="s">
        <v>493</v>
      </c>
      <c r="C649" s="4" t="s">
        <v>494</v>
      </c>
      <c r="D649" s="4" t="s">
        <v>886</v>
      </c>
      <c r="E649" s="4" t="s">
        <v>1406</v>
      </c>
      <c r="F649" s="4" t="s">
        <v>887</v>
      </c>
      <c r="G649" s="4" t="s">
        <v>1406</v>
      </c>
      <c r="H649" s="4" t="s">
        <v>887</v>
      </c>
      <c r="I649" s="3"/>
      <c r="J649" s="3"/>
      <c r="K649" s="4" t="s">
        <v>497</v>
      </c>
      <c r="L649" s="16">
        <v>100</v>
      </c>
      <c r="M649" s="12" t="s">
        <v>2578</v>
      </c>
      <c r="N649" s="4" t="s">
        <v>498</v>
      </c>
      <c r="O649" s="83" t="s">
        <v>1562</v>
      </c>
      <c r="P649" s="4" t="s">
        <v>498</v>
      </c>
      <c r="Q649" s="4"/>
      <c r="R649" s="4" t="s">
        <v>1479</v>
      </c>
      <c r="S649" s="16" t="s">
        <v>2005</v>
      </c>
      <c r="T649" s="6"/>
      <c r="U649" s="16"/>
      <c r="V649" s="16"/>
      <c r="W649" s="5"/>
      <c r="X649" s="47">
        <v>150000</v>
      </c>
      <c r="Y649" s="26">
        <f t="shared" si="38"/>
        <v>168000.00000000003</v>
      </c>
      <c r="Z649" s="3"/>
      <c r="AA649" s="5" t="s">
        <v>1405</v>
      </c>
      <c r="AB649" s="119"/>
      <c r="AC649" s="135"/>
      <c r="AD649" s="6"/>
    </row>
    <row r="650" spans="1:245" s="28" customFormat="1" ht="63.75" customHeight="1">
      <c r="A650" s="3" t="s">
        <v>2148</v>
      </c>
      <c r="B650" s="4" t="s">
        <v>493</v>
      </c>
      <c r="C650" s="4" t="s">
        <v>494</v>
      </c>
      <c r="D650" s="4" t="s">
        <v>1438</v>
      </c>
      <c r="E650" s="4" t="s">
        <v>1439</v>
      </c>
      <c r="F650" s="3" t="s">
        <v>1440</v>
      </c>
      <c r="G650" s="3" t="s">
        <v>1970</v>
      </c>
      <c r="H650" s="3" t="s">
        <v>1440</v>
      </c>
      <c r="I650" s="3"/>
      <c r="J650" s="3"/>
      <c r="K650" s="4" t="s">
        <v>497</v>
      </c>
      <c r="L650" s="4">
        <v>70</v>
      </c>
      <c r="M650" s="12" t="s">
        <v>2578</v>
      </c>
      <c r="N650" s="4" t="s">
        <v>498</v>
      </c>
      <c r="O650" s="13" t="s">
        <v>499</v>
      </c>
      <c r="P650" s="4" t="s">
        <v>498</v>
      </c>
      <c r="Q650" s="4"/>
      <c r="R650" s="16" t="s">
        <v>1188</v>
      </c>
      <c r="S650" s="16" t="s">
        <v>86</v>
      </c>
      <c r="T650" s="39"/>
      <c r="U650" s="3" t="s">
        <v>173</v>
      </c>
      <c r="V650" s="50"/>
      <c r="W650" s="5"/>
      <c r="X650" s="47">
        <v>312500</v>
      </c>
      <c r="Y650" s="26">
        <f t="shared" si="38"/>
        <v>350000.00000000006</v>
      </c>
      <c r="Z650" s="3"/>
      <c r="AA650" s="4" t="s">
        <v>1405</v>
      </c>
      <c r="AB650" s="4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/>
      <c r="DU650" s="8"/>
      <c r="DV650" s="8"/>
      <c r="DW650" s="8"/>
      <c r="DX650" s="8"/>
      <c r="DY650" s="8"/>
      <c r="DZ650" s="8"/>
      <c r="EA650" s="8"/>
      <c r="EB650" s="8"/>
      <c r="EC650" s="8"/>
      <c r="ED650" s="8"/>
      <c r="EE650" s="8"/>
      <c r="EF650" s="8"/>
      <c r="EG650" s="8"/>
      <c r="EH650" s="8"/>
      <c r="EI650" s="8"/>
      <c r="EJ650" s="8"/>
      <c r="EK650" s="8"/>
      <c r="EL650" s="8"/>
      <c r="EM650" s="8"/>
      <c r="EN650" s="8"/>
      <c r="EO650" s="8"/>
      <c r="EP650" s="8"/>
      <c r="EQ650" s="8"/>
      <c r="ER650" s="8"/>
      <c r="ES650" s="8"/>
      <c r="ET650" s="8"/>
      <c r="EU650" s="8"/>
      <c r="EV650" s="8"/>
      <c r="EW650" s="8"/>
      <c r="EX650" s="8"/>
      <c r="EY650" s="8"/>
      <c r="EZ650" s="8"/>
      <c r="FA650" s="8"/>
      <c r="FB650" s="8"/>
      <c r="FC650" s="8"/>
      <c r="FD650" s="8"/>
      <c r="FE650" s="8"/>
      <c r="FF650" s="8"/>
      <c r="FG650" s="8"/>
      <c r="FH650" s="8"/>
      <c r="FI650" s="8"/>
      <c r="FJ650" s="8"/>
      <c r="FK650" s="8"/>
      <c r="FL650" s="8"/>
      <c r="FM650" s="8"/>
      <c r="FN650" s="8"/>
      <c r="FO650" s="8"/>
      <c r="FP650" s="8"/>
      <c r="FQ650" s="8"/>
      <c r="FR650" s="8"/>
      <c r="FS650" s="8"/>
      <c r="FT650" s="8"/>
      <c r="FU650" s="8"/>
      <c r="FV650" s="8"/>
      <c r="FW650" s="8"/>
      <c r="FX650" s="8"/>
      <c r="FY650" s="8"/>
      <c r="FZ650" s="8"/>
      <c r="GA650" s="8"/>
      <c r="GB650" s="8"/>
      <c r="GC650" s="8"/>
      <c r="GD650" s="8"/>
      <c r="GE650" s="8"/>
      <c r="GF650" s="8"/>
      <c r="GG650" s="8"/>
      <c r="GH650" s="8"/>
      <c r="GI650" s="8"/>
      <c r="GJ650" s="8"/>
      <c r="GK650" s="8"/>
      <c r="GL650" s="8"/>
      <c r="GM650" s="8"/>
      <c r="GN650" s="8"/>
      <c r="GO650" s="8"/>
      <c r="GP650" s="8"/>
      <c r="GQ650" s="8"/>
      <c r="GR650" s="8"/>
      <c r="GS650" s="8"/>
      <c r="GT650" s="8"/>
      <c r="GU650" s="8"/>
      <c r="GV650" s="8"/>
      <c r="GW650" s="8"/>
      <c r="GX650" s="8"/>
      <c r="GY650" s="8"/>
      <c r="GZ650" s="8"/>
      <c r="HA650" s="8"/>
      <c r="HB650" s="8"/>
      <c r="HC650" s="8"/>
      <c r="HD650" s="8"/>
      <c r="HE650" s="8"/>
      <c r="HF650" s="8"/>
      <c r="HG650" s="8"/>
      <c r="HH650" s="8"/>
      <c r="HI650" s="8"/>
      <c r="HJ650" s="8"/>
      <c r="HK650" s="8"/>
      <c r="HL650" s="8"/>
      <c r="HM650" s="8"/>
      <c r="HN650" s="8"/>
      <c r="HO650" s="8"/>
      <c r="HP650" s="8"/>
      <c r="HQ650" s="8"/>
      <c r="HR650" s="8"/>
      <c r="HS650" s="8"/>
      <c r="HT650" s="8"/>
      <c r="HU650" s="8"/>
      <c r="HV650" s="8"/>
      <c r="HW650" s="8"/>
      <c r="HX650" s="8"/>
      <c r="HY650" s="8"/>
      <c r="HZ650" s="8"/>
      <c r="IA650" s="8"/>
      <c r="IB650" s="8"/>
      <c r="IC650" s="8"/>
      <c r="ID650" s="8"/>
      <c r="IE650" s="8"/>
      <c r="IF650" s="8"/>
      <c r="IG650" s="8"/>
      <c r="IH650" s="8"/>
      <c r="II650" s="8"/>
      <c r="IJ650" s="8"/>
      <c r="IK650" s="8"/>
    </row>
    <row r="651" spans="1:245" s="28" customFormat="1" ht="63.75" customHeight="1">
      <c r="A651" s="3" t="s">
        <v>2149</v>
      </c>
      <c r="B651" s="4" t="s">
        <v>493</v>
      </c>
      <c r="C651" s="4" t="s">
        <v>494</v>
      </c>
      <c r="D651" s="4" t="s">
        <v>872</v>
      </c>
      <c r="E651" s="4" t="s">
        <v>874</v>
      </c>
      <c r="F651" s="3" t="s">
        <v>873</v>
      </c>
      <c r="G651" s="4" t="s">
        <v>876</v>
      </c>
      <c r="H651" s="3" t="s">
        <v>875</v>
      </c>
      <c r="I651" s="4" t="s">
        <v>1441</v>
      </c>
      <c r="J651" s="4"/>
      <c r="K651" s="4" t="s">
        <v>497</v>
      </c>
      <c r="L651" s="4">
        <v>70</v>
      </c>
      <c r="M651" s="12" t="s">
        <v>2578</v>
      </c>
      <c r="N651" s="4" t="s">
        <v>498</v>
      </c>
      <c r="O651" s="13" t="s">
        <v>499</v>
      </c>
      <c r="P651" s="4" t="s">
        <v>498</v>
      </c>
      <c r="Q651" s="4"/>
      <c r="R651" s="16" t="s">
        <v>1188</v>
      </c>
      <c r="S651" s="16" t="s">
        <v>86</v>
      </c>
      <c r="T651" s="12"/>
      <c r="U651" s="3" t="s">
        <v>173</v>
      </c>
      <c r="V651" s="3"/>
      <c r="W651" s="4"/>
      <c r="X651" s="26">
        <v>803571</v>
      </c>
      <c r="Y651" s="26">
        <f t="shared" si="38"/>
        <v>899999.5200000001</v>
      </c>
      <c r="Z651" s="4"/>
      <c r="AA651" s="4" t="s">
        <v>1405</v>
      </c>
      <c r="AB651" s="4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  <c r="DM651" s="8"/>
      <c r="DN651" s="8"/>
      <c r="DO651" s="8"/>
      <c r="DP651" s="8"/>
      <c r="DQ651" s="8"/>
      <c r="DR651" s="8"/>
      <c r="DS651" s="8"/>
      <c r="DT651" s="8"/>
      <c r="DU651" s="8"/>
      <c r="DV651" s="8"/>
      <c r="DW651" s="8"/>
      <c r="DX651" s="8"/>
      <c r="DY651" s="8"/>
      <c r="DZ651" s="8"/>
      <c r="EA651" s="8"/>
      <c r="EB651" s="8"/>
      <c r="EC651" s="8"/>
      <c r="ED651" s="8"/>
      <c r="EE651" s="8"/>
      <c r="EF651" s="8"/>
      <c r="EG651" s="8"/>
      <c r="EH651" s="8"/>
      <c r="EI651" s="8"/>
      <c r="EJ651" s="8"/>
      <c r="EK651" s="8"/>
      <c r="EL651" s="8"/>
      <c r="EM651" s="8"/>
      <c r="EN651" s="8"/>
      <c r="EO651" s="8"/>
      <c r="EP651" s="8"/>
      <c r="EQ651" s="8"/>
      <c r="ER651" s="8"/>
      <c r="ES651" s="8"/>
      <c r="ET651" s="8"/>
      <c r="EU651" s="8"/>
      <c r="EV651" s="8"/>
      <c r="EW651" s="8"/>
      <c r="EX651" s="8"/>
      <c r="EY651" s="8"/>
      <c r="EZ651" s="8"/>
      <c r="FA651" s="8"/>
      <c r="FB651" s="8"/>
      <c r="FC651" s="8"/>
      <c r="FD651" s="8"/>
      <c r="FE651" s="8"/>
      <c r="FF651" s="8"/>
      <c r="FG651" s="8"/>
      <c r="FH651" s="8"/>
      <c r="FI651" s="8"/>
      <c r="FJ651" s="8"/>
      <c r="FK651" s="8"/>
      <c r="FL651" s="8"/>
      <c r="FM651" s="8"/>
      <c r="FN651" s="8"/>
      <c r="FO651" s="8"/>
      <c r="FP651" s="8"/>
      <c r="FQ651" s="8"/>
      <c r="FR651" s="8"/>
      <c r="FS651" s="8"/>
      <c r="FT651" s="8"/>
      <c r="FU651" s="8"/>
      <c r="FV651" s="8"/>
      <c r="FW651" s="8"/>
      <c r="FX651" s="8"/>
      <c r="FY651" s="8"/>
      <c r="FZ651" s="8"/>
      <c r="GA651" s="8"/>
      <c r="GB651" s="8"/>
      <c r="GC651" s="8"/>
      <c r="GD651" s="8"/>
      <c r="GE651" s="8"/>
      <c r="GF651" s="8"/>
      <c r="GG651" s="8"/>
      <c r="GH651" s="8"/>
      <c r="GI651" s="8"/>
      <c r="GJ651" s="8"/>
      <c r="GK651" s="8"/>
      <c r="GL651" s="8"/>
      <c r="GM651" s="8"/>
      <c r="GN651" s="8"/>
      <c r="GO651" s="8"/>
      <c r="GP651" s="8"/>
      <c r="GQ651" s="8"/>
      <c r="GR651" s="8"/>
      <c r="GS651" s="8"/>
      <c r="GT651" s="8"/>
      <c r="GU651" s="8"/>
      <c r="GV651" s="8"/>
      <c r="GW651" s="8"/>
      <c r="GX651" s="8"/>
      <c r="GY651" s="8"/>
      <c r="GZ651" s="8"/>
      <c r="HA651" s="8"/>
      <c r="HB651" s="8"/>
      <c r="HC651" s="8"/>
      <c r="HD651" s="8"/>
      <c r="HE651" s="8"/>
      <c r="HF651" s="8"/>
      <c r="HG651" s="8"/>
      <c r="HH651" s="8"/>
      <c r="HI651" s="8"/>
      <c r="HJ651" s="8"/>
      <c r="HK651" s="8"/>
      <c r="HL651" s="8"/>
      <c r="HM651" s="8"/>
      <c r="HN651" s="8"/>
      <c r="HO651" s="8"/>
      <c r="HP651" s="8"/>
      <c r="HQ651" s="8"/>
      <c r="HR651" s="8"/>
      <c r="HS651" s="8"/>
      <c r="HT651" s="8"/>
      <c r="HU651" s="8"/>
      <c r="HV651" s="8"/>
      <c r="HW651" s="8"/>
      <c r="HX651" s="8"/>
      <c r="HY651" s="8"/>
      <c r="HZ651" s="8"/>
      <c r="IA651" s="8"/>
      <c r="IB651" s="8"/>
      <c r="IC651" s="8"/>
      <c r="ID651" s="8"/>
      <c r="IE651" s="8"/>
      <c r="IF651" s="8"/>
      <c r="IG651" s="8"/>
      <c r="IH651" s="8"/>
      <c r="II651" s="8"/>
      <c r="IJ651" s="8"/>
      <c r="IK651" s="8"/>
    </row>
    <row r="652" spans="1:245" s="28" customFormat="1" ht="63.75" customHeight="1">
      <c r="A652" s="3" t="s">
        <v>2150</v>
      </c>
      <c r="B652" s="4" t="s">
        <v>493</v>
      </c>
      <c r="C652" s="4" t="s">
        <v>494</v>
      </c>
      <c r="D652" s="4" t="s">
        <v>872</v>
      </c>
      <c r="E652" s="4" t="s">
        <v>874</v>
      </c>
      <c r="F652" s="3" t="s">
        <v>873</v>
      </c>
      <c r="G652" s="4" t="s">
        <v>876</v>
      </c>
      <c r="H652" s="3" t="s">
        <v>875</v>
      </c>
      <c r="I652" s="3"/>
      <c r="J652" s="3"/>
      <c r="K652" s="4" t="s">
        <v>497</v>
      </c>
      <c r="L652" s="4">
        <v>70</v>
      </c>
      <c r="M652" s="12" t="s">
        <v>2578</v>
      </c>
      <c r="N652" s="4" t="s">
        <v>498</v>
      </c>
      <c r="O652" s="13" t="s">
        <v>499</v>
      </c>
      <c r="P652" s="4" t="s">
        <v>498</v>
      </c>
      <c r="Q652" s="4"/>
      <c r="R652" s="16" t="s">
        <v>1188</v>
      </c>
      <c r="S652" s="16" t="s">
        <v>86</v>
      </c>
      <c r="T652" s="12"/>
      <c r="U652" s="3" t="s">
        <v>173</v>
      </c>
      <c r="V652" s="3"/>
      <c r="W652" s="4"/>
      <c r="X652" s="26">
        <v>200000</v>
      </c>
      <c r="Y652" s="26">
        <f t="shared" si="38"/>
        <v>224000.00000000003</v>
      </c>
      <c r="Z652" s="4"/>
      <c r="AA652" s="4" t="s">
        <v>1405</v>
      </c>
      <c r="AB652" s="4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  <c r="DH652" s="8"/>
      <c r="DI652" s="8"/>
      <c r="DJ652" s="8"/>
      <c r="DK652" s="8"/>
      <c r="DL652" s="8"/>
      <c r="DM652" s="8"/>
      <c r="DN652" s="8"/>
      <c r="DO652" s="8"/>
      <c r="DP652" s="8"/>
      <c r="DQ652" s="8"/>
      <c r="DR652" s="8"/>
      <c r="DS652" s="8"/>
      <c r="DT652" s="8"/>
      <c r="DU652" s="8"/>
      <c r="DV652" s="8"/>
      <c r="DW652" s="8"/>
      <c r="DX652" s="8"/>
      <c r="DY652" s="8"/>
      <c r="DZ652" s="8"/>
      <c r="EA652" s="8"/>
      <c r="EB652" s="8"/>
      <c r="EC652" s="8"/>
      <c r="ED652" s="8"/>
      <c r="EE652" s="8"/>
      <c r="EF652" s="8"/>
      <c r="EG652" s="8"/>
      <c r="EH652" s="8"/>
      <c r="EI652" s="8"/>
      <c r="EJ652" s="8"/>
      <c r="EK652" s="8"/>
      <c r="EL652" s="8"/>
      <c r="EM652" s="8"/>
      <c r="EN652" s="8"/>
      <c r="EO652" s="8"/>
      <c r="EP652" s="8"/>
      <c r="EQ652" s="8"/>
      <c r="ER652" s="8"/>
      <c r="ES652" s="8"/>
      <c r="ET652" s="8"/>
      <c r="EU652" s="8"/>
      <c r="EV652" s="8"/>
      <c r="EW652" s="8"/>
      <c r="EX652" s="8"/>
      <c r="EY652" s="8"/>
      <c r="EZ652" s="8"/>
      <c r="FA652" s="8"/>
      <c r="FB652" s="8"/>
      <c r="FC652" s="8"/>
      <c r="FD652" s="8"/>
      <c r="FE652" s="8"/>
      <c r="FF652" s="8"/>
      <c r="FG652" s="8"/>
      <c r="FH652" s="8"/>
      <c r="FI652" s="8"/>
      <c r="FJ652" s="8"/>
      <c r="FK652" s="8"/>
      <c r="FL652" s="8"/>
      <c r="FM652" s="8"/>
      <c r="FN652" s="8"/>
      <c r="FO652" s="8"/>
      <c r="FP652" s="8"/>
      <c r="FQ652" s="8"/>
      <c r="FR652" s="8"/>
      <c r="FS652" s="8"/>
      <c r="FT652" s="8"/>
      <c r="FU652" s="8"/>
      <c r="FV652" s="8"/>
      <c r="FW652" s="8"/>
      <c r="FX652" s="8"/>
      <c r="FY652" s="8"/>
      <c r="FZ652" s="8"/>
      <c r="GA652" s="8"/>
      <c r="GB652" s="8"/>
      <c r="GC652" s="8"/>
      <c r="GD652" s="8"/>
      <c r="GE652" s="8"/>
      <c r="GF652" s="8"/>
      <c r="GG652" s="8"/>
      <c r="GH652" s="8"/>
      <c r="GI652" s="8"/>
      <c r="GJ652" s="8"/>
      <c r="GK652" s="8"/>
      <c r="GL652" s="8"/>
      <c r="GM652" s="8"/>
      <c r="GN652" s="8"/>
      <c r="GO652" s="8"/>
      <c r="GP652" s="8"/>
      <c r="GQ652" s="8"/>
      <c r="GR652" s="8"/>
      <c r="GS652" s="8"/>
      <c r="GT652" s="8"/>
      <c r="GU652" s="8"/>
      <c r="GV652" s="8"/>
      <c r="GW652" s="8"/>
      <c r="GX652" s="8"/>
      <c r="GY652" s="8"/>
      <c r="GZ652" s="8"/>
      <c r="HA652" s="8"/>
      <c r="HB652" s="8"/>
      <c r="HC652" s="8"/>
      <c r="HD652" s="8"/>
      <c r="HE652" s="8"/>
      <c r="HF652" s="8"/>
      <c r="HG652" s="8"/>
      <c r="HH652" s="8"/>
      <c r="HI652" s="8"/>
      <c r="HJ652" s="8"/>
      <c r="HK652" s="8"/>
      <c r="HL652" s="8"/>
      <c r="HM652" s="8"/>
      <c r="HN652" s="8"/>
      <c r="HO652" s="8"/>
      <c r="HP652" s="8"/>
      <c r="HQ652" s="8"/>
      <c r="HR652" s="8"/>
      <c r="HS652" s="8"/>
      <c r="HT652" s="8"/>
      <c r="HU652" s="8"/>
      <c r="HV652" s="8"/>
      <c r="HW652" s="8"/>
      <c r="HX652" s="8"/>
      <c r="HY652" s="8"/>
      <c r="HZ652" s="8"/>
      <c r="IA652" s="8"/>
      <c r="IB652" s="8"/>
      <c r="IC652" s="8"/>
      <c r="ID652" s="8"/>
      <c r="IE652" s="8"/>
      <c r="IF652" s="8"/>
      <c r="IG652" s="8"/>
      <c r="IH652" s="8"/>
      <c r="II652" s="8"/>
      <c r="IJ652" s="8"/>
      <c r="IK652" s="8"/>
    </row>
    <row r="653" spans="1:29" ht="68.25" customHeight="1">
      <c r="A653" s="3" t="s">
        <v>2151</v>
      </c>
      <c r="B653" s="4" t="s">
        <v>493</v>
      </c>
      <c r="C653" s="4" t="s">
        <v>494</v>
      </c>
      <c r="D653" s="4" t="s">
        <v>75</v>
      </c>
      <c r="E653" s="4" t="s">
        <v>77</v>
      </c>
      <c r="F653" s="3" t="s">
        <v>76</v>
      </c>
      <c r="G653" s="4" t="s">
        <v>78</v>
      </c>
      <c r="H653" s="3" t="s">
        <v>73</v>
      </c>
      <c r="I653" s="3" t="s">
        <v>1901</v>
      </c>
      <c r="J653" s="3"/>
      <c r="K653" s="4" t="s">
        <v>497</v>
      </c>
      <c r="L653" s="4">
        <v>100</v>
      </c>
      <c r="M653" s="5">
        <v>231010000</v>
      </c>
      <c r="N653" s="4" t="s">
        <v>498</v>
      </c>
      <c r="O653" s="4" t="s">
        <v>514</v>
      </c>
      <c r="P653" s="4" t="s">
        <v>498</v>
      </c>
      <c r="Q653" s="4"/>
      <c r="R653" s="16" t="s">
        <v>1188</v>
      </c>
      <c r="S653" s="4" t="s">
        <v>501</v>
      </c>
      <c r="T653" s="25"/>
      <c r="U653" s="14"/>
      <c r="V653" s="3"/>
      <c r="W653" s="4"/>
      <c r="X653" s="26">
        <v>89286</v>
      </c>
      <c r="Y653" s="26">
        <f aca="true" t="shared" si="39" ref="Y653:Y664">X653*1.12</f>
        <v>100000.32</v>
      </c>
      <c r="Z653" s="3"/>
      <c r="AA653" s="4" t="s">
        <v>1405</v>
      </c>
      <c r="AB653" s="4"/>
      <c r="AC653" s="28"/>
    </row>
    <row r="654" spans="1:29" ht="68.25" customHeight="1">
      <c r="A654" s="3" t="s">
        <v>2152</v>
      </c>
      <c r="B654" s="4" t="s">
        <v>493</v>
      </c>
      <c r="C654" s="4" t="s">
        <v>494</v>
      </c>
      <c r="D654" s="105" t="s">
        <v>1903</v>
      </c>
      <c r="E654" s="105" t="s">
        <v>1904</v>
      </c>
      <c r="F654" s="105" t="s">
        <v>1905</v>
      </c>
      <c r="G654" s="105" t="s">
        <v>1906</v>
      </c>
      <c r="H654" s="105" t="s">
        <v>1907</v>
      </c>
      <c r="I654" s="3" t="s">
        <v>1902</v>
      </c>
      <c r="J654" s="3"/>
      <c r="K654" s="4" t="s">
        <v>497</v>
      </c>
      <c r="L654" s="4">
        <v>100</v>
      </c>
      <c r="M654" s="5">
        <v>231010000</v>
      </c>
      <c r="N654" s="4" t="s">
        <v>498</v>
      </c>
      <c r="O654" s="4" t="s">
        <v>592</v>
      </c>
      <c r="P654" s="4" t="s">
        <v>498</v>
      </c>
      <c r="Q654" s="4"/>
      <c r="R654" s="16" t="s">
        <v>1188</v>
      </c>
      <c r="S654" s="4" t="s">
        <v>501</v>
      </c>
      <c r="T654" s="25"/>
      <c r="U654" s="14"/>
      <c r="V654" s="3"/>
      <c r="W654" s="4"/>
      <c r="X654" s="26">
        <v>276786</v>
      </c>
      <c r="Y654" s="26">
        <f t="shared" si="39"/>
        <v>310000.32</v>
      </c>
      <c r="Z654" s="3"/>
      <c r="AA654" s="4" t="s">
        <v>1405</v>
      </c>
      <c r="AB654" s="4"/>
      <c r="AC654" s="28"/>
    </row>
    <row r="655" spans="1:29" ht="68.25" customHeight="1">
      <c r="A655" s="3" t="s">
        <v>2153</v>
      </c>
      <c r="B655" s="4" t="s">
        <v>493</v>
      </c>
      <c r="C655" s="4" t="s">
        <v>494</v>
      </c>
      <c r="D655" s="4" t="s">
        <v>2685</v>
      </c>
      <c r="E655" s="4" t="s">
        <v>2684</v>
      </c>
      <c r="F655" s="4" t="s">
        <v>2683</v>
      </c>
      <c r="G655" s="4" t="s">
        <v>2684</v>
      </c>
      <c r="H655" s="4" t="s">
        <v>2683</v>
      </c>
      <c r="I655" s="3" t="s">
        <v>1900</v>
      </c>
      <c r="J655" s="3"/>
      <c r="K655" s="4" t="s">
        <v>497</v>
      </c>
      <c r="L655" s="4">
        <v>100</v>
      </c>
      <c r="M655" s="5">
        <v>231010000</v>
      </c>
      <c r="N655" s="4" t="s">
        <v>498</v>
      </c>
      <c r="O655" s="4" t="s">
        <v>1515</v>
      </c>
      <c r="P655" s="4" t="s">
        <v>498</v>
      </c>
      <c r="Q655" s="4"/>
      <c r="R655" s="16" t="s">
        <v>1188</v>
      </c>
      <c r="S655" s="4" t="s">
        <v>501</v>
      </c>
      <c r="T655" s="25"/>
      <c r="U655" s="14"/>
      <c r="V655" s="3"/>
      <c r="W655" s="4"/>
      <c r="X655" s="26">
        <v>45000</v>
      </c>
      <c r="Y655" s="26">
        <f t="shared" si="39"/>
        <v>50400.00000000001</v>
      </c>
      <c r="Z655" s="3"/>
      <c r="AA655" s="4" t="s">
        <v>1405</v>
      </c>
      <c r="AB655" s="4"/>
      <c r="AC655" s="28"/>
    </row>
    <row r="656" spans="1:245" s="28" customFormat="1" ht="66.75" customHeight="1">
      <c r="A656" s="3" t="s">
        <v>2154</v>
      </c>
      <c r="B656" s="4" t="s">
        <v>493</v>
      </c>
      <c r="C656" s="4" t="s">
        <v>494</v>
      </c>
      <c r="D656" s="4" t="s">
        <v>886</v>
      </c>
      <c r="E656" s="4" t="s">
        <v>1406</v>
      </c>
      <c r="F656" s="4" t="s">
        <v>887</v>
      </c>
      <c r="G656" s="4" t="s">
        <v>1406</v>
      </c>
      <c r="H656" s="4" t="s">
        <v>887</v>
      </c>
      <c r="I656" s="3"/>
      <c r="J656" s="3"/>
      <c r="K656" s="4" t="s">
        <v>506</v>
      </c>
      <c r="L656" s="16">
        <v>100</v>
      </c>
      <c r="M656" s="5">
        <v>231010000</v>
      </c>
      <c r="N656" s="4" t="s">
        <v>498</v>
      </c>
      <c r="O656" s="83" t="s">
        <v>516</v>
      </c>
      <c r="P656" s="4" t="s">
        <v>498</v>
      </c>
      <c r="Q656" s="4"/>
      <c r="R656" s="4" t="s">
        <v>1479</v>
      </c>
      <c r="S656" s="16" t="s">
        <v>1535</v>
      </c>
      <c r="T656" s="12"/>
      <c r="U656" s="3" t="s">
        <v>173</v>
      </c>
      <c r="V656" s="3"/>
      <c r="W656" s="4"/>
      <c r="X656" s="26">
        <v>0</v>
      </c>
      <c r="Y656" s="26">
        <f t="shared" si="39"/>
        <v>0</v>
      </c>
      <c r="Z656" s="4"/>
      <c r="AA656" s="4" t="s">
        <v>1405</v>
      </c>
      <c r="AB656" s="4">
        <v>7</v>
      </c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/>
      <c r="DM656" s="8"/>
      <c r="DN656" s="8"/>
      <c r="DO656" s="8"/>
      <c r="DP656" s="8"/>
      <c r="DQ656" s="8"/>
      <c r="DR656" s="8"/>
      <c r="DS656" s="8"/>
      <c r="DT656" s="8"/>
      <c r="DU656" s="8"/>
      <c r="DV656" s="8"/>
      <c r="DW656" s="8"/>
      <c r="DX656" s="8"/>
      <c r="DY656" s="8"/>
      <c r="DZ656" s="8"/>
      <c r="EA656" s="8"/>
      <c r="EB656" s="8"/>
      <c r="EC656" s="8"/>
      <c r="ED656" s="8"/>
      <c r="EE656" s="8"/>
      <c r="EF656" s="8"/>
      <c r="EG656" s="8"/>
      <c r="EH656" s="8"/>
      <c r="EI656" s="8"/>
      <c r="EJ656" s="8"/>
      <c r="EK656" s="8"/>
      <c r="EL656" s="8"/>
      <c r="EM656" s="8"/>
      <c r="EN656" s="8"/>
      <c r="EO656" s="8"/>
      <c r="EP656" s="8"/>
      <c r="EQ656" s="8"/>
      <c r="ER656" s="8"/>
      <c r="ES656" s="8"/>
      <c r="ET656" s="8"/>
      <c r="EU656" s="8"/>
      <c r="EV656" s="8"/>
      <c r="EW656" s="8"/>
      <c r="EX656" s="8"/>
      <c r="EY656" s="8"/>
      <c r="EZ656" s="8"/>
      <c r="FA656" s="8"/>
      <c r="FB656" s="8"/>
      <c r="FC656" s="8"/>
      <c r="FD656" s="8"/>
      <c r="FE656" s="8"/>
      <c r="FF656" s="8"/>
      <c r="FG656" s="8"/>
      <c r="FH656" s="8"/>
      <c r="FI656" s="8"/>
      <c r="FJ656" s="8"/>
      <c r="FK656" s="8"/>
      <c r="FL656" s="8"/>
      <c r="FM656" s="8"/>
      <c r="FN656" s="8"/>
      <c r="FO656" s="8"/>
      <c r="FP656" s="8"/>
      <c r="FQ656" s="8"/>
      <c r="FR656" s="8"/>
      <c r="FS656" s="8"/>
      <c r="FT656" s="8"/>
      <c r="FU656" s="8"/>
      <c r="FV656" s="8"/>
      <c r="FW656" s="8"/>
      <c r="FX656" s="8"/>
      <c r="FY656" s="8"/>
      <c r="FZ656" s="8"/>
      <c r="GA656" s="8"/>
      <c r="GB656" s="8"/>
      <c r="GC656" s="8"/>
      <c r="GD656" s="8"/>
      <c r="GE656" s="8"/>
      <c r="GF656" s="8"/>
      <c r="GG656" s="8"/>
      <c r="GH656" s="8"/>
      <c r="GI656" s="8"/>
      <c r="GJ656" s="8"/>
      <c r="GK656" s="8"/>
      <c r="GL656" s="8"/>
      <c r="GM656" s="8"/>
      <c r="GN656" s="8"/>
      <c r="GO656" s="8"/>
      <c r="GP656" s="8"/>
      <c r="GQ656" s="8"/>
      <c r="GR656" s="8"/>
      <c r="GS656" s="8"/>
      <c r="GT656" s="8"/>
      <c r="GU656" s="8"/>
      <c r="GV656" s="8"/>
      <c r="GW656" s="8"/>
      <c r="GX656" s="8"/>
      <c r="GY656" s="8"/>
      <c r="GZ656" s="8"/>
      <c r="HA656" s="8"/>
      <c r="HB656" s="8"/>
      <c r="HC656" s="8"/>
      <c r="HD656" s="8"/>
      <c r="HE656" s="8"/>
      <c r="HF656" s="8"/>
      <c r="HG656" s="8"/>
      <c r="HH656" s="8"/>
      <c r="HI656" s="8"/>
      <c r="HJ656" s="8"/>
      <c r="HK656" s="8"/>
      <c r="HL656" s="8"/>
      <c r="HM656" s="8"/>
      <c r="HN656" s="8"/>
      <c r="HO656" s="8"/>
      <c r="HP656" s="8"/>
      <c r="HQ656" s="8"/>
      <c r="HR656" s="8"/>
      <c r="HS656" s="8"/>
      <c r="HT656" s="8"/>
      <c r="HU656" s="8"/>
      <c r="HV656" s="8"/>
      <c r="HW656" s="8"/>
      <c r="HX656" s="8"/>
      <c r="HY656" s="8"/>
      <c r="HZ656" s="8"/>
      <c r="IA656" s="8"/>
      <c r="IB656" s="8"/>
      <c r="IC656" s="8"/>
      <c r="ID656" s="8"/>
      <c r="IE656" s="8"/>
      <c r="IF656" s="8"/>
      <c r="IG656" s="8"/>
      <c r="IH656" s="8"/>
      <c r="II656" s="8"/>
      <c r="IJ656" s="8"/>
      <c r="IK656" s="8"/>
    </row>
    <row r="657" spans="1:245" s="28" customFormat="1" ht="66.75" customHeight="1">
      <c r="A657" s="3" t="s">
        <v>2704</v>
      </c>
      <c r="B657" s="4" t="s">
        <v>493</v>
      </c>
      <c r="C657" s="4" t="s">
        <v>494</v>
      </c>
      <c r="D657" s="4" t="s">
        <v>886</v>
      </c>
      <c r="E657" s="4" t="s">
        <v>1406</v>
      </c>
      <c r="F657" s="4" t="s">
        <v>887</v>
      </c>
      <c r="G657" s="4" t="s">
        <v>1406</v>
      </c>
      <c r="H657" s="4" t="s">
        <v>887</v>
      </c>
      <c r="I657" s="3"/>
      <c r="J657" s="3"/>
      <c r="K657" s="4" t="s">
        <v>497</v>
      </c>
      <c r="L657" s="16">
        <v>100</v>
      </c>
      <c r="M657" s="5">
        <v>231010000</v>
      </c>
      <c r="N657" s="4" t="s">
        <v>498</v>
      </c>
      <c r="O657" s="83" t="s">
        <v>516</v>
      </c>
      <c r="P657" s="4" t="s">
        <v>498</v>
      </c>
      <c r="Q657" s="4"/>
      <c r="R657" s="4" t="s">
        <v>1479</v>
      </c>
      <c r="S657" s="16" t="s">
        <v>1535</v>
      </c>
      <c r="T657" s="12"/>
      <c r="U657" s="3" t="s">
        <v>173</v>
      </c>
      <c r="V657" s="3"/>
      <c r="W657" s="4"/>
      <c r="X657" s="26">
        <v>150000</v>
      </c>
      <c r="Y657" s="26">
        <f t="shared" si="39"/>
        <v>168000.00000000003</v>
      </c>
      <c r="Z657" s="4"/>
      <c r="AA657" s="4" t="s">
        <v>1405</v>
      </c>
      <c r="AB657" s="4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  <c r="DJ657" s="8"/>
      <c r="DK657" s="8"/>
      <c r="DL657" s="8"/>
      <c r="DM657" s="8"/>
      <c r="DN657" s="8"/>
      <c r="DO657" s="8"/>
      <c r="DP657" s="8"/>
      <c r="DQ657" s="8"/>
      <c r="DR657" s="8"/>
      <c r="DS657" s="8"/>
      <c r="DT657" s="8"/>
      <c r="DU657" s="8"/>
      <c r="DV657" s="8"/>
      <c r="DW657" s="8"/>
      <c r="DX657" s="8"/>
      <c r="DY657" s="8"/>
      <c r="DZ657" s="8"/>
      <c r="EA657" s="8"/>
      <c r="EB657" s="8"/>
      <c r="EC657" s="8"/>
      <c r="ED657" s="8"/>
      <c r="EE657" s="8"/>
      <c r="EF657" s="8"/>
      <c r="EG657" s="8"/>
      <c r="EH657" s="8"/>
      <c r="EI657" s="8"/>
      <c r="EJ657" s="8"/>
      <c r="EK657" s="8"/>
      <c r="EL657" s="8"/>
      <c r="EM657" s="8"/>
      <c r="EN657" s="8"/>
      <c r="EO657" s="8"/>
      <c r="EP657" s="8"/>
      <c r="EQ657" s="8"/>
      <c r="ER657" s="8"/>
      <c r="ES657" s="8"/>
      <c r="ET657" s="8"/>
      <c r="EU657" s="8"/>
      <c r="EV657" s="8"/>
      <c r="EW657" s="8"/>
      <c r="EX657" s="8"/>
      <c r="EY657" s="8"/>
      <c r="EZ657" s="8"/>
      <c r="FA657" s="8"/>
      <c r="FB657" s="8"/>
      <c r="FC657" s="8"/>
      <c r="FD657" s="8"/>
      <c r="FE657" s="8"/>
      <c r="FF657" s="8"/>
      <c r="FG657" s="8"/>
      <c r="FH657" s="8"/>
      <c r="FI657" s="8"/>
      <c r="FJ657" s="8"/>
      <c r="FK657" s="8"/>
      <c r="FL657" s="8"/>
      <c r="FM657" s="8"/>
      <c r="FN657" s="8"/>
      <c r="FO657" s="8"/>
      <c r="FP657" s="8"/>
      <c r="FQ657" s="8"/>
      <c r="FR657" s="8"/>
      <c r="FS657" s="8"/>
      <c r="FT657" s="8"/>
      <c r="FU657" s="8"/>
      <c r="FV657" s="8"/>
      <c r="FW657" s="8"/>
      <c r="FX657" s="8"/>
      <c r="FY657" s="8"/>
      <c r="FZ657" s="8"/>
      <c r="GA657" s="8"/>
      <c r="GB657" s="8"/>
      <c r="GC657" s="8"/>
      <c r="GD657" s="8"/>
      <c r="GE657" s="8"/>
      <c r="GF657" s="8"/>
      <c r="GG657" s="8"/>
      <c r="GH657" s="8"/>
      <c r="GI657" s="8"/>
      <c r="GJ657" s="8"/>
      <c r="GK657" s="8"/>
      <c r="GL657" s="8"/>
      <c r="GM657" s="8"/>
      <c r="GN657" s="8"/>
      <c r="GO657" s="8"/>
      <c r="GP657" s="8"/>
      <c r="GQ657" s="8"/>
      <c r="GR657" s="8"/>
      <c r="GS657" s="8"/>
      <c r="GT657" s="8"/>
      <c r="GU657" s="8"/>
      <c r="GV657" s="8"/>
      <c r="GW657" s="8"/>
      <c r="GX657" s="8"/>
      <c r="GY657" s="8"/>
      <c r="GZ657" s="8"/>
      <c r="HA657" s="8"/>
      <c r="HB657" s="8"/>
      <c r="HC657" s="8"/>
      <c r="HD657" s="8"/>
      <c r="HE657" s="8"/>
      <c r="HF657" s="8"/>
      <c r="HG657" s="8"/>
      <c r="HH657" s="8"/>
      <c r="HI657" s="8"/>
      <c r="HJ657" s="8"/>
      <c r="HK657" s="8"/>
      <c r="HL657" s="8"/>
      <c r="HM657" s="8"/>
      <c r="HN657" s="8"/>
      <c r="HO657" s="8"/>
      <c r="HP657" s="8"/>
      <c r="HQ657" s="8"/>
      <c r="HR657" s="8"/>
      <c r="HS657" s="8"/>
      <c r="HT657" s="8"/>
      <c r="HU657" s="8"/>
      <c r="HV657" s="8"/>
      <c r="HW657" s="8"/>
      <c r="HX657" s="8"/>
      <c r="HY657" s="8"/>
      <c r="HZ657" s="8"/>
      <c r="IA657" s="8"/>
      <c r="IB657" s="8"/>
      <c r="IC657" s="8"/>
      <c r="ID657" s="8"/>
      <c r="IE657" s="8"/>
      <c r="IF657" s="8"/>
      <c r="IG657" s="8"/>
      <c r="IH657" s="8"/>
      <c r="II657" s="8"/>
      <c r="IJ657" s="8"/>
      <c r="IK657" s="8"/>
    </row>
    <row r="658" spans="1:245" s="28" customFormat="1" ht="63.75" customHeight="1">
      <c r="A658" s="3" t="s">
        <v>2155</v>
      </c>
      <c r="B658" s="4" t="s">
        <v>493</v>
      </c>
      <c r="C658" s="4" t="s">
        <v>494</v>
      </c>
      <c r="D658" s="4" t="s">
        <v>890</v>
      </c>
      <c r="E658" s="4" t="s">
        <v>891</v>
      </c>
      <c r="F658" s="4" t="s">
        <v>1971</v>
      </c>
      <c r="G658" s="4" t="s">
        <v>892</v>
      </c>
      <c r="H658" s="4" t="s">
        <v>1972</v>
      </c>
      <c r="I658" s="4" t="s">
        <v>1455</v>
      </c>
      <c r="J658" s="4"/>
      <c r="K658" s="3" t="s">
        <v>497</v>
      </c>
      <c r="L658" s="3">
        <v>100</v>
      </c>
      <c r="M658" s="12" t="s">
        <v>2578</v>
      </c>
      <c r="N658" s="4" t="s">
        <v>498</v>
      </c>
      <c r="O658" s="3" t="s">
        <v>415</v>
      </c>
      <c r="P658" s="4" t="s">
        <v>498</v>
      </c>
      <c r="Q658" s="3"/>
      <c r="R658" s="3" t="s">
        <v>1188</v>
      </c>
      <c r="S658" s="16" t="s">
        <v>86</v>
      </c>
      <c r="T658" s="14"/>
      <c r="U658" s="3"/>
      <c r="V658" s="4"/>
      <c r="W658" s="37"/>
      <c r="X658" s="73">
        <v>900000</v>
      </c>
      <c r="Y658" s="73">
        <f t="shared" si="39"/>
        <v>1008000.0000000001</v>
      </c>
      <c r="Z658" s="4"/>
      <c r="AA658" s="4" t="s">
        <v>1405</v>
      </c>
      <c r="AB658" s="4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  <c r="DM658" s="8"/>
      <c r="DN658" s="8"/>
      <c r="DO658" s="8"/>
      <c r="DP658" s="8"/>
      <c r="DQ658" s="8"/>
      <c r="DR658" s="8"/>
      <c r="DS658" s="8"/>
      <c r="DT658" s="8"/>
      <c r="DU658" s="8"/>
      <c r="DV658" s="8"/>
      <c r="DW658" s="8"/>
      <c r="DX658" s="8"/>
      <c r="DY658" s="8"/>
      <c r="DZ658" s="8"/>
      <c r="EA658" s="8"/>
      <c r="EB658" s="8"/>
      <c r="EC658" s="8"/>
      <c r="ED658" s="8"/>
      <c r="EE658" s="8"/>
      <c r="EF658" s="8"/>
      <c r="EG658" s="8"/>
      <c r="EH658" s="8"/>
      <c r="EI658" s="8"/>
      <c r="EJ658" s="8"/>
      <c r="EK658" s="8"/>
      <c r="EL658" s="8"/>
      <c r="EM658" s="8"/>
      <c r="EN658" s="8"/>
      <c r="EO658" s="8"/>
      <c r="EP658" s="8"/>
      <c r="EQ658" s="8"/>
      <c r="ER658" s="8"/>
      <c r="ES658" s="8"/>
      <c r="ET658" s="8"/>
      <c r="EU658" s="8"/>
      <c r="EV658" s="8"/>
      <c r="EW658" s="8"/>
      <c r="EX658" s="8"/>
      <c r="EY658" s="8"/>
      <c r="EZ658" s="8"/>
      <c r="FA658" s="8"/>
      <c r="FB658" s="8"/>
      <c r="FC658" s="8"/>
      <c r="FD658" s="8"/>
      <c r="FE658" s="8"/>
      <c r="FF658" s="8"/>
      <c r="FG658" s="8"/>
      <c r="FH658" s="8"/>
      <c r="FI658" s="8"/>
      <c r="FJ658" s="8"/>
      <c r="FK658" s="8"/>
      <c r="FL658" s="8"/>
      <c r="FM658" s="8"/>
      <c r="FN658" s="8"/>
      <c r="FO658" s="8"/>
      <c r="FP658" s="8"/>
      <c r="FQ658" s="8"/>
      <c r="FR658" s="8"/>
      <c r="FS658" s="8"/>
      <c r="FT658" s="8"/>
      <c r="FU658" s="8"/>
      <c r="FV658" s="8"/>
      <c r="FW658" s="8"/>
      <c r="FX658" s="8"/>
      <c r="FY658" s="8"/>
      <c r="FZ658" s="8"/>
      <c r="GA658" s="8"/>
      <c r="GB658" s="8"/>
      <c r="GC658" s="8"/>
      <c r="GD658" s="8"/>
      <c r="GE658" s="8"/>
      <c r="GF658" s="8"/>
      <c r="GG658" s="8"/>
      <c r="GH658" s="8"/>
      <c r="GI658" s="8"/>
      <c r="GJ658" s="8"/>
      <c r="GK658" s="8"/>
      <c r="GL658" s="8"/>
      <c r="GM658" s="8"/>
      <c r="GN658" s="8"/>
      <c r="GO658" s="8"/>
      <c r="GP658" s="8"/>
      <c r="GQ658" s="8"/>
      <c r="GR658" s="8"/>
      <c r="GS658" s="8"/>
      <c r="GT658" s="8"/>
      <c r="GU658" s="8"/>
      <c r="GV658" s="8"/>
      <c r="GW658" s="8"/>
      <c r="GX658" s="8"/>
      <c r="GY658" s="8"/>
      <c r="GZ658" s="8"/>
      <c r="HA658" s="8"/>
      <c r="HB658" s="8"/>
      <c r="HC658" s="8"/>
      <c r="HD658" s="8"/>
      <c r="HE658" s="8"/>
      <c r="HF658" s="8"/>
      <c r="HG658" s="8"/>
      <c r="HH658" s="8"/>
      <c r="HI658" s="8"/>
      <c r="HJ658" s="8"/>
      <c r="HK658" s="8"/>
      <c r="HL658" s="8"/>
      <c r="HM658" s="8"/>
      <c r="HN658" s="8"/>
      <c r="HO658" s="8"/>
      <c r="HP658" s="8"/>
      <c r="HQ658" s="8"/>
      <c r="HR658" s="8"/>
      <c r="HS658" s="8"/>
      <c r="HT658" s="8"/>
      <c r="HU658" s="8"/>
      <c r="HV658" s="8"/>
      <c r="HW658" s="8"/>
      <c r="HX658" s="8"/>
      <c r="HY658" s="8"/>
      <c r="HZ658" s="8"/>
      <c r="IA658" s="8"/>
      <c r="IB658" s="8"/>
      <c r="IC658" s="8"/>
      <c r="ID658" s="8"/>
      <c r="IE658" s="8"/>
      <c r="IF658" s="8"/>
      <c r="IG658" s="8"/>
      <c r="IH658" s="8"/>
      <c r="II658" s="8"/>
      <c r="IJ658" s="8"/>
      <c r="IK658" s="8"/>
    </row>
    <row r="659" spans="1:29" ht="78" customHeight="1">
      <c r="A659" s="3" t="s">
        <v>2156</v>
      </c>
      <c r="B659" s="4" t="s">
        <v>493</v>
      </c>
      <c r="C659" s="4" t="s">
        <v>494</v>
      </c>
      <c r="D659" s="4" t="s">
        <v>910</v>
      </c>
      <c r="E659" s="4" t="s">
        <v>912</v>
      </c>
      <c r="F659" s="3" t="s">
        <v>911</v>
      </c>
      <c r="G659" s="4" t="s">
        <v>914</v>
      </c>
      <c r="H659" s="3" t="s">
        <v>913</v>
      </c>
      <c r="I659" s="3" t="s">
        <v>915</v>
      </c>
      <c r="J659" s="3"/>
      <c r="K659" s="4" t="s">
        <v>506</v>
      </c>
      <c r="L659" s="4">
        <v>100</v>
      </c>
      <c r="M659" s="12" t="s">
        <v>2578</v>
      </c>
      <c r="N659" s="4" t="s">
        <v>498</v>
      </c>
      <c r="O659" s="13" t="s">
        <v>1532</v>
      </c>
      <c r="P659" s="4" t="s">
        <v>498</v>
      </c>
      <c r="Q659" s="4"/>
      <c r="R659" s="3" t="s">
        <v>1188</v>
      </c>
      <c r="S659" s="16" t="s">
        <v>86</v>
      </c>
      <c r="T659" s="25"/>
      <c r="U659" s="14"/>
      <c r="V659" s="3"/>
      <c r="W659" s="4"/>
      <c r="X659" s="26">
        <v>0</v>
      </c>
      <c r="Y659" s="26">
        <v>0</v>
      </c>
      <c r="Z659" s="3"/>
      <c r="AA659" s="4" t="s">
        <v>1405</v>
      </c>
      <c r="AB659" s="4">
        <v>7</v>
      </c>
      <c r="AC659" s="28"/>
    </row>
    <row r="660" spans="1:29" ht="78" customHeight="1">
      <c r="A660" s="3" t="s">
        <v>2689</v>
      </c>
      <c r="B660" s="4" t="s">
        <v>493</v>
      </c>
      <c r="C660" s="4" t="s">
        <v>494</v>
      </c>
      <c r="D660" s="4" t="s">
        <v>910</v>
      </c>
      <c r="E660" s="4" t="s">
        <v>912</v>
      </c>
      <c r="F660" s="3" t="s">
        <v>911</v>
      </c>
      <c r="G660" s="4" t="s">
        <v>914</v>
      </c>
      <c r="H660" s="3" t="s">
        <v>913</v>
      </c>
      <c r="I660" s="3" t="s">
        <v>915</v>
      </c>
      <c r="J660" s="3"/>
      <c r="K660" s="4" t="s">
        <v>497</v>
      </c>
      <c r="L660" s="4">
        <v>100</v>
      </c>
      <c r="M660" s="12" t="s">
        <v>2578</v>
      </c>
      <c r="N660" s="4" t="s">
        <v>498</v>
      </c>
      <c r="O660" s="13" t="s">
        <v>1532</v>
      </c>
      <c r="P660" s="4" t="s">
        <v>498</v>
      </c>
      <c r="Q660" s="4"/>
      <c r="R660" s="3" t="s">
        <v>1188</v>
      </c>
      <c r="S660" s="16" t="s">
        <v>86</v>
      </c>
      <c r="T660" s="25"/>
      <c r="U660" s="14"/>
      <c r="V660" s="3"/>
      <c r="W660" s="24"/>
      <c r="X660" s="26">
        <v>0</v>
      </c>
      <c r="Y660" s="26">
        <v>0</v>
      </c>
      <c r="Z660" s="3"/>
      <c r="AA660" s="4" t="s">
        <v>1405</v>
      </c>
      <c r="AB660" s="4">
        <v>11</v>
      </c>
      <c r="AC660" s="28"/>
    </row>
    <row r="661" spans="1:29" ht="78" customHeight="1">
      <c r="A661" s="3" t="s">
        <v>2714</v>
      </c>
      <c r="B661" s="4" t="s">
        <v>493</v>
      </c>
      <c r="C661" s="4" t="s">
        <v>494</v>
      </c>
      <c r="D661" s="4" t="s">
        <v>910</v>
      </c>
      <c r="E661" s="4" t="s">
        <v>912</v>
      </c>
      <c r="F661" s="3" t="s">
        <v>911</v>
      </c>
      <c r="G661" s="4" t="s">
        <v>914</v>
      </c>
      <c r="H661" s="3" t="s">
        <v>913</v>
      </c>
      <c r="I661" s="3" t="s">
        <v>915</v>
      </c>
      <c r="J661" s="3"/>
      <c r="K661" s="4" t="s">
        <v>497</v>
      </c>
      <c r="L661" s="4">
        <v>100</v>
      </c>
      <c r="M661" s="12" t="s">
        <v>2578</v>
      </c>
      <c r="N661" s="4" t="s">
        <v>498</v>
      </c>
      <c r="O661" s="13" t="s">
        <v>516</v>
      </c>
      <c r="P661" s="4" t="s">
        <v>498</v>
      </c>
      <c r="Q661" s="4"/>
      <c r="R661" s="3" t="s">
        <v>1188</v>
      </c>
      <c r="S661" s="16" t="s">
        <v>86</v>
      </c>
      <c r="T661" s="25"/>
      <c r="U661" s="14"/>
      <c r="V661" s="3"/>
      <c r="W661" s="24"/>
      <c r="X661" s="26">
        <f>160013*1.2</f>
        <v>192015.6</v>
      </c>
      <c r="Y661" s="26">
        <f>X661*1.12</f>
        <v>215057.47200000004</v>
      </c>
      <c r="Z661" s="3"/>
      <c r="AA661" s="4" t="s">
        <v>1405</v>
      </c>
      <c r="AB661" s="4"/>
      <c r="AC661" s="28"/>
    </row>
    <row r="662" spans="1:29" ht="63" customHeight="1">
      <c r="A662" s="3" t="s">
        <v>2157</v>
      </c>
      <c r="B662" s="4" t="s">
        <v>493</v>
      </c>
      <c r="C662" s="4" t="s">
        <v>494</v>
      </c>
      <c r="D662" s="4" t="s">
        <v>868</v>
      </c>
      <c r="E662" s="4" t="s">
        <v>870</v>
      </c>
      <c r="F662" s="3" t="s">
        <v>869</v>
      </c>
      <c r="G662" s="4" t="s">
        <v>870</v>
      </c>
      <c r="H662" s="3" t="s">
        <v>869</v>
      </c>
      <c r="I662" s="3" t="s">
        <v>871</v>
      </c>
      <c r="J662" s="3"/>
      <c r="K662" s="4" t="s">
        <v>506</v>
      </c>
      <c r="L662" s="4">
        <v>100</v>
      </c>
      <c r="M662" s="12" t="s">
        <v>2578</v>
      </c>
      <c r="N662" s="4" t="s">
        <v>498</v>
      </c>
      <c r="O662" s="13" t="s">
        <v>1695</v>
      </c>
      <c r="P662" s="4" t="s">
        <v>498</v>
      </c>
      <c r="Q662" s="4"/>
      <c r="R662" s="3" t="s">
        <v>1188</v>
      </c>
      <c r="S662" s="16" t="s">
        <v>86</v>
      </c>
      <c r="T662" s="25"/>
      <c r="U662" s="14"/>
      <c r="V662" s="3"/>
      <c r="W662" s="4"/>
      <c r="X662" s="26">
        <v>0</v>
      </c>
      <c r="Y662" s="26">
        <v>0</v>
      </c>
      <c r="Z662" s="3"/>
      <c r="AA662" s="4" t="s">
        <v>1405</v>
      </c>
      <c r="AB662" s="4">
        <v>7</v>
      </c>
      <c r="AC662" s="28"/>
    </row>
    <row r="663" spans="1:29" ht="63" customHeight="1">
      <c r="A663" s="3" t="s">
        <v>2688</v>
      </c>
      <c r="B663" s="4" t="s">
        <v>493</v>
      </c>
      <c r="C663" s="4" t="s">
        <v>494</v>
      </c>
      <c r="D663" s="4" t="s">
        <v>868</v>
      </c>
      <c r="E663" s="4" t="s">
        <v>870</v>
      </c>
      <c r="F663" s="3" t="s">
        <v>869</v>
      </c>
      <c r="G663" s="4" t="s">
        <v>870</v>
      </c>
      <c r="H663" s="3" t="s">
        <v>869</v>
      </c>
      <c r="I663" s="3" t="s">
        <v>871</v>
      </c>
      <c r="J663" s="3"/>
      <c r="K663" s="4" t="s">
        <v>497</v>
      </c>
      <c r="L663" s="4">
        <v>100</v>
      </c>
      <c r="M663" s="12" t="s">
        <v>2578</v>
      </c>
      <c r="N663" s="4" t="s">
        <v>498</v>
      </c>
      <c r="O663" s="13" t="s">
        <v>1695</v>
      </c>
      <c r="P663" s="4" t="s">
        <v>498</v>
      </c>
      <c r="Q663" s="4"/>
      <c r="R663" s="3" t="s">
        <v>1188</v>
      </c>
      <c r="S663" s="16" t="s">
        <v>86</v>
      </c>
      <c r="T663" s="25"/>
      <c r="U663" s="14"/>
      <c r="V663" s="3"/>
      <c r="W663" s="4"/>
      <c r="X663" s="26">
        <f>185756*1.2</f>
        <v>222907.19999999998</v>
      </c>
      <c r="Y663" s="26">
        <f>X663*1.12</f>
        <v>249656.064</v>
      </c>
      <c r="Z663" s="3"/>
      <c r="AA663" s="4" t="s">
        <v>1405</v>
      </c>
      <c r="AB663" s="4"/>
      <c r="AC663" s="28"/>
    </row>
    <row r="664" spans="1:29" ht="66" customHeight="1">
      <c r="A664" s="3" t="s">
        <v>2158</v>
      </c>
      <c r="B664" s="4" t="s">
        <v>493</v>
      </c>
      <c r="C664" s="4" t="s">
        <v>494</v>
      </c>
      <c r="D664" s="4" t="s">
        <v>1467</v>
      </c>
      <c r="E664" s="4" t="s">
        <v>1468</v>
      </c>
      <c r="F664" s="3" t="s">
        <v>1469</v>
      </c>
      <c r="G664" s="4" t="s">
        <v>1470</v>
      </c>
      <c r="H664" s="3" t="s">
        <v>1471</v>
      </c>
      <c r="I664" s="3" t="s">
        <v>1472</v>
      </c>
      <c r="J664" s="3"/>
      <c r="K664" s="4" t="s">
        <v>497</v>
      </c>
      <c r="L664" s="4">
        <v>100</v>
      </c>
      <c r="M664" s="12" t="s">
        <v>2578</v>
      </c>
      <c r="N664" s="4" t="s">
        <v>498</v>
      </c>
      <c r="O664" s="13" t="s">
        <v>1505</v>
      </c>
      <c r="P664" s="4" t="s">
        <v>498</v>
      </c>
      <c r="Q664" s="4"/>
      <c r="R664" s="3" t="s">
        <v>1188</v>
      </c>
      <c r="S664" s="4" t="s">
        <v>501</v>
      </c>
      <c r="T664" s="25"/>
      <c r="U664" s="14"/>
      <c r="V664" s="3"/>
      <c r="W664" s="4"/>
      <c r="X664" s="26">
        <f>28000*1.2</f>
        <v>33600</v>
      </c>
      <c r="Y664" s="26">
        <f t="shared" si="39"/>
        <v>37632</v>
      </c>
      <c r="Z664" s="3"/>
      <c r="AA664" s="4" t="s">
        <v>1405</v>
      </c>
      <c r="AB664" s="4"/>
      <c r="AC664" s="28"/>
    </row>
    <row r="665" spans="1:29" ht="66" customHeight="1">
      <c r="A665" s="3" t="s">
        <v>2159</v>
      </c>
      <c r="B665" s="4" t="s">
        <v>493</v>
      </c>
      <c r="C665" s="4" t="s">
        <v>494</v>
      </c>
      <c r="D665" s="4" t="s">
        <v>899</v>
      </c>
      <c r="E665" s="4" t="s">
        <v>901</v>
      </c>
      <c r="F665" s="3" t="s">
        <v>900</v>
      </c>
      <c r="G665" s="4" t="s">
        <v>903</v>
      </c>
      <c r="H665" s="3" t="s">
        <v>902</v>
      </c>
      <c r="I665" s="3"/>
      <c r="J665" s="3"/>
      <c r="K665" s="4" t="s">
        <v>506</v>
      </c>
      <c r="L665" s="4">
        <v>100</v>
      </c>
      <c r="M665" s="12" t="s">
        <v>2578</v>
      </c>
      <c r="N665" s="4" t="s">
        <v>498</v>
      </c>
      <c r="O665" s="13" t="s">
        <v>1532</v>
      </c>
      <c r="P665" s="4" t="s">
        <v>498</v>
      </c>
      <c r="Q665" s="4"/>
      <c r="R665" s="3" t="s">
        <v>1188</v>
      </c>
      <c r="S665" s="4" t="s">
        <v>501</v>
      </c>
      <c r="T665" s="25"/>
      <c r="U665" s="14"/>
      <c r="V665" s="3"/>
      <c r="W665" s="4"/>
      <c r="X665" s="26">
        <v>0</v>
      </c>
      <c r="Y665" s="26">
        <v>0</v>
      </c>
      <c r="Z665" s="3"/>
      <c r="AA665" s="4" t="s">
        <v>1405</v>
      </c>
      <c r="AB665" s="4">
        <v>7</v>
      </c>
      <c r="AC665" s="28"/>
    </row>
    <row r="666" spans="1:29" ht="66" customHeight="1">
      <c r="A666" s="3" t="s">
        <v>2690</v>
      </c>
      <c r="B666" s="4" t="s">
        <v>493</v>
      </c>
      <c r="C666" s="4" t="s">
        <v>494</v>
      </c>
      <c r="D666" s="4" t="s">
        <v>899</v>
      </c>
      <c r="E666" s="4" t="s">
        <v>901</v>
      </c>
      <c r="F666" s="3" t="s">
        <v>900</v>
      </c>
      <c r="G666" s="4" t="s">
        <v>903</v>
      </c>
      <c r="H666" s="3" t="s">
        <v>902</v>
      </c>
      <c r="I666" s="3"/>
      <c r="J666" s="3"/>
      <c r="K666" s="4" t="s">
        <v>497</v>
      </c>
      <c r="L666" s="4">
        <v>100</v>
      </c>
      <c r="M666" s="12" t="s">
        <v>2578</v>
      </c>
      <c r="N666" s="4" t="s">
        <v>498</v>
      </c>
      <c r="O666" s="13" t="s">
        <v>1532</v>
      </c>
      <c r="P666" s="4" t="s">
        <v>498</v>
      </c>
      <c r="Q666" s="4"/>
      <c r="R666" s="3" t="s">
        <v>1188</v>
      </c>
      <c r="S666" s="4" t="s">
        <v>501</v>
      </c>
      <c r="T666" s="25"/>
      <c r="U666" s="14"/>
      <c r="V666" s="3"/>
      <c r="W666" s="4"/>
      <c r="X666" s="26">
        <f>1016264*1.2</f>
        <v>1219516.8</v>
      </c>
      <c r="Y666" s="26">
        <f>X666*1.12</f>
        <v>1365858.816</v>
      </c>
      <c r="Z666" s="3"/>
      <c r="AA666" s="4" t="s">
        <v>1405</v>
      </c>
      <c r="AB666" s="4"/>
      <c r="AC666" s="28"/>
    </row>
    <row r="667" spans="1:29" ht="69" customHeight="1">
      <c r="A667" s="3" t="s">
        <v>2160</v>
      </c>
      <c r="B667" s="4" t="s">
        <v>493</v>
      </c>
      <c r="C667" s="4" t="s">
        <v>494</v>
      </c>
      <c r="D667" s="4" t="s">
        <v>904</v>
      </c>
      <c r="E667" s="4" t="s">
        <v>906</v>
      </c>
      <c r="F667" s="3" t="s">
        <v>905</v>
      </c>
      <c r="G667" s="4" t="s">
        <v>908</v>
      </c>
      <c r="H667" s="3" t="s">
        <v>907</v>
      </c>
      <c r="I667" s="3" t="s">
        <v>909</v>
      </c>
      <c r="J667" s="3"/>
      <c r="K667" s="4" t="s">
        <v>506</v>
      </c>
      <c r="L667" s="4">
        <v>100</v>
      </c>
      <c r="M667" s="12" t="s">
        <v>2578</v>
      </c>
      <c r="N667" s="4" t="s">
        <v>498</v>
      </c>
      <c r="O667" s="13" t="s">
        <v>1515</v>
      </c>
      <c r="P667" s="4" t="s">
        <v>498</v>
      </c>
      <c r="Q667" s="4"/>
      <c r="R667" s="3" t="s">
        <v>1188</v>
      </c>
      <c r="S667" s="16" t="s">
        <v>86</v>
      </c>
      <c r="T667" s="25"/>
      <c r="U667" s="14"/>
      <c r="V667" s="3"/>
      <c r="W667" s="4"/>
      <c r="X667" s="26">
        <v>0</v>
      </c>
      <c r="Y667" s="26">
        <v>0</v>
      </c>
      <c r="Z667" s="3"/>
      <c r="AA667" s="4" t="s">
        <v>1405</v>
      </c>
      <c r="AB667" s="4">
        <v>7</v>
      </c>
      <c r="AC667" s="28"/>
    </row>
    <row r="668" spans="1:29" ht="69" customHeight="1">
      <c r="A668" s="3" t="s">
        <v>2691</v>
      </c>
      <c r="B668" s="4" t="s">
        <v>493</v>
      </c>
      <c r="C668" s="4" t="s">
        <v>494</v>
      </c>
      <c r="D668" s="4" t="s">
        <v>904</v>
      </c>
      <c r="E668" s="4" t="s">
        <v>906</v>
      </c>
      <c r="F668" s="3" t="s">
        <v>905</v>
      </c>
      <c r="G668" s="4" t="s">
        <v>908</v>
      </c>
      <c r="H668" s="3" t="s">
        <v>907</v>
      </c>
      <c r="I668" s="3" t="s">
        <v>909</v>
      </c>
      <c r="J668" s="3"/>
      <c r="K668" s="4" t="s">
        <v>497</v>
      </c>
      <c r="L668" s="4">
        <v>100</v>
      </c>
      <c r="M668" s="12" t="s">
        <v>2578</v>
      </c>
      <c r="N668" s="4" t="s">
        <v>498</v>
      </c>
      <c r="O668" s="13" t="s">
        <v>1515</v>
      </c>
      <c r="P668" s="4" t="s">
        <v>498</v>
      </c>
      <c r="Q668" s="4"/>
      <c r="R668" s="3" t="s">
        <v>1188</v>
      </c>
      <c r="S668" s="16" t="s">
        <v>86</v>
      </c>
      <c r="T668" s="25"/>
      <c r="U668" s="14"/>
      <c r="V668" s="3"/>
      <c r="W668" s="4"/>
      <c r="X668" s="26">
        <f>3494404*1.2</f>
        <v>4193284.8</v>
      </c>
      <c r="Y668" s="26">
        <f>X668*1.12</f>
        <v>4696478.976</v>
      </c>
      <c r="Z668" s="3"/>
      <c r="AA668" s="4" t="s">
        <v>1405</v>
      </c>
      <c r="AB668" s="4"/>
      <c r="AC668" s="28"/>
    </row>
    <row r="669" spans="1:29" ht="69" customHeight="1">
      <c r="A669" s="3" t="s">
        <v>2161</v>
      </c>
      <c r="B669" s="4" t="s">
        <v>493</v>
      </c>
      <c r="C669" s="4" t="s">
        <v>494</v>
      </c>
      <c r="D669" s="70" t="s">
        <v>1473</v>
      </c>
      <c r="E669" s="18" t="s">
        <v>1474</v>
      </c>
      <c r="F669" s="3" t="s">
        <v>1475</v>
      </c>
      <c r="G669" s="18" t="s">
        <v>1476</v>
      </c>
      <c r="H669" s="3" t="s">
        <v>1477</v>
      </c>
      <c r="I669" s="3"/>
      <c r="J669" s="3"/>
      <c r="K669" s="4" t="s">
        <v>497</v>
      </c>
      <c r="L669" s="4">
        <v>100</v>
      </c>
      <c r="M669" s="12" t="s">
        <v>2578</v>
      </c>
      <c r="N669" s="4" t="s">
        <v>498</v>
      </c>
      <c r="O669" s="13" t="s">
        <v>499</v>
      </c>
      <c r="P669" s="4" t="s">
        <v>498</v>
      </c>
      <c r="Q669" s="4"/>
      <c r="R669" s="3" t="s">
        <v>1188</v>
      </c>
      <c r="S669" s="16" t="s">
        <v>86</v>
      </c>
      <c r="T669" s="39"/>
      <c r="U669" s="3" t="s">
        <v>173</v>
      </c>
      <c r="V669" s="50"/>
      <c r="W669" s="5"/>
      <c r="X669" s="47">
        <v>428571</v>
      </c>
      <c r="Y669" s="26">
        <v>480000</v>
      </c>
      <c r="Z669" s="3"/>
      <c r="AA669" s="4" t="s">
        <v>1405</v>
      </c>
      <c r="AB669" s="4"/>
      <c r="AC669" s="28"/>
    </row>
    <row r="670" spans="1:31" ht="69" customHeight="1">
      <c r="A670" s="3" t="s">
        <v>2162</v>
      </c>
      <c r="B670" s="4" t="s">
        <v>493</v>
      </c>
      <c r="C670" s="4" t="s">
        <v>494</v>
      </c>
      <c r="D670" s="70" t="s">
        <v>893</v>
      </c>
      <c r="E670" s="18" t="s">
        <v>895</v>
      </c>
      <c r="F670" s="3" t="s">
        <v>894</v>
      </c>
      <c r="G670" s="18" t="s">
        <v>897</v>
      </c>
      <c r="H670" s="18" t="s">
        <v>896</v>
      </c>
      <c r="I670" s="3" t="s">
        <v>898</v>
      </c>
      <c r="J670" s="3"/>
      <c r="K670" s="4" t="s">
        <v>497</v>
      </c>
      <c r="L670" s="4">
        <v>90</v>
      </c>
      <c r="M670" s="12" t="s">
        <v>2578</v>
      </c>
      <c r="N670" s="4" t="s">
        <v>498</v>
      </c>
      <c r="O670" s="13" t="s">
        <v>499</v>
      </c>
      <c r="P670" s="4" t="s">
        <v>498</v>
      </c>
      <c r="Q670" s="4"/>
      <c r="R670" s="3" t="s">
        <v>1188</v>
      </c>
      <c r="S670" s="16" t="s">
        <v>86</v>
      </c>
      <c r="T670" s="12"/>
      <c r="U670" s="3" t="s">
        <v>173</v>
      </c>
      <c r="V670" s="3"/>
      <c r="W670" s="24"/>
      <c r="X670" s="26">
        <v>0</v>
      </c>
      <c r="Y670" s="26">
        <v>0</v>
      </c>
      <c r="Z670" s="3"/>
      <c r="AA670" s="4" t="s">
        <v>1405</v>
      </c>
      <c r="AB670" s="4">
        <v>6</v>
      </c>
      <c r="AC670" s="28"/>
      <c r="AD670" s="190"/>
      <c r="AE670" s="190"/>
    </row>
    <row r="671" spans="1:31" ht="69" customHeight="1">
      <c r="A671" s="3" t="s">
        <v>2708</v>
      </c>
      <c r="B671" s="4" t="s">
        <v>493</v>
      </c>
      <c r="C671" s="4" t="s">
        <v>494</v>
      </c>
      <c r="D671" s="70" t="s">
        <v>893</v>
      </c>
      <c r="E671" s="18" t="s">
        <v>895</v>
      </c>
      <c r="F671" s="3" t="s">
        <v>894</v>
      </c>
      <c r="G671" s="18" t="s">
        <v>897</v>
      </c>
      <c r="H671" s="18" t="s">
        <v>896</v>
      </c>
      <c r="I671" s="3" t="s">
        <v>2707</v>
      </c>
      <c r="J671" s="3"/>
      <c r="K671" s="4" t="s">
        <v>497</v>
      </c>
      <c r="L671" s="4">
        <v>90</v>
      </c>
      <c r="M671" s="12" t="s">
        <v>2578</v>
      </c>
      <c r="N671" s="4" t="s">
        <v>498</v>
      </c>
      <c r="O671" s="13" t="s">
        <v>499</v>
      </c>
      <c r="P671" s="4" t="s">
        <v>498</v>
      </c>
      <c r="Q671" s="4"/>
      <c r="R671" s="3" t="s">
        <v>1188</v>
      </c>
      <c r="S671" s="16" t="s">
        <v>86</v>
      </c>
      <c r="T671" s="12"/>
      <c r="U671" s="3" t="s">
        <v>173</v>
      </c>
      <c r="V671" s="3"/>
      <c r="W671" s="24"/>
      <c r="X671" s="26">
        <v>3000000</v>
      </c>
      <c r="Y671" s="26">
        <f>X671*1.12</f>
        <v>3360000.0000000005</v>
      </c>
      <c r="Z671" s="3"/>
      <c r="AA671" s="4" t="s">
        <v>1405</v>
      </c>
      <c r="AB671" s="4"/>
      <c r="AC671" s="28"/>
      <c r="AD671" s="190"/>
      <c r="AE671" s="190"/>
    </row>
    <row r="672" spans="1:29" ht="69" customHeight="1">
      <c r="A672" s="3" t="s">
        <v>2163</v>
      </c>
      <c r="B672" s="4" t="s">
        <v>493</v>
      </c>
      <c r="C672" s="4" t="s">
        <v>494</v>
      </c>
      <c r="D672" s="70" t="s">
        <v>1506</v>
      </c>
      <c r="E672" s="18" t="s">
        <v>1507</v>
      </c>
      <c r="F672" s="3" t="s">
        <v>1508</v>
      </c>
      <c r="G672" s="18" t="s">
        <v>1509</v>
      </c>
      <c r="H672" s="3" t="s">
        <v>1510</v>
      </c>
      <c r="I672" s="3" t="s">
        <v>1511</v>
      </c>
      <c r="J672" s="3"/>
      <c r="K672" s="4" t="s">
        <v>497</v>
      </c>
      <c r="L672" s="4">
        <v>90</v>
      </c>
      <c r="M672" s="12" t="s">
        <v>2578</v>
      </c>
      <c r="N672" s="4" t="s">
        <v>498</v>
      </c>
      <c r="O672" s="13" t="s">
        <v>499</v>
      </c>
      <c r="P672" s="4" t="s">
        <v>498</v>
      </c>
      <c r="Q672" s="4"/>
      <c r="R672" s="3" t="s">
        <v>1188</v>
      </c>
      <c r="S672" s="16" t="s">
        <v>86</v>
      </c>
      <c r="T672" s="25"/>
      <c r="U672" s="14"/>
      <c r="V672" s="3"/>
      <c r="W672" s="4"/>
      <c r="X672" s="26">
        <v>0</v>
      </c>
      <c r="Y672" s="26">
        <v>0</v>
      </c>
      <c r="Z672" s="3"/>
      <c r="AA672" s="4" t="s">
        <v>1405</v>
      </c>
      <c r="AB672" s="4">
        <v>20.21</v>
      </c>
      <c r="AC672" s="28"/>
    </row>
    <row r="673" spans="1:29" ht="69" customHeight="1">
      <c r="A673" s="3" t="s">
        <v>2693</v>
      </c>
      <c r="B673" s="4" t="s">
        <v>493</v>
      </c>
      <c r="C673" s="4" t="s">
        <v>494</v>
      </c>
      <c r="D673" s="70" t="s">
        <v>1506</v>
      </c>
      <c r="E673" s="18" t="s">
        <v>1507</v>
      </c>
      <c r="F673" s="3" t="s">
        <v>1508</v>
      </c>
      <c r="G673" s="18" t="s">
        <v>1509</v>
      </c>
      <c r="H673" s="3" t="s">
        <v>1510</v>
      </c>
      <c r="I673" s="3" t="s">
        <v>1511</v>
      </c>
      <c r="J673" s="3"/>
      <c r="K673" s="4" t="s">
        <v>497</v>
      </c>
      <c r="L673" s="4">
        <v>90</v>
      </c>
      <c r="M673" s="12" t="s">
        <v>2578</v>
      </c>
      <c r="N673" s="4" t="s">
        <v>498</v>
      </c>
      <c r="O673" s="13" t="s">
        <v>499</v>
      </c>
      <c r="P673" s="4" t="s">
        <v>498</v>
      </c>
      <c r="Q673" s="4"/>
      <c r="R673" s="3" t="s">
        <v>1188</v>
      </c>
      <c r="S673" s="16" t="s">
        <v>86</v>
      </c>
      <c r="T673" s="25"/>
      <c r="U673" s="14"/>
      <c r="V673" s="3"/>
      <c r="W673" s="4"/>
      <c r="X673" s="26">
        <v>214286</v>
      </c>
      <c r="Y673" s="26">
        <f>X673*1.12</f>
        <v>240000.32000000004</v>
      </c>
      <c r="Z673" s="3"/>
      <c r="AA673" s="4" t="s">
        <v>1405</v>
      </c>
      <c r="AB673" s="4"/>
      <c r="AC673" s="28"/>
    </row>
    <row r="674" spans="1:29" ht="55.5" customHeight="1">
      <c r="A674" s="3" t="s">
        <v>2585</v>
      </c>
      <c r="B674" s="4" t="s">
        <v>493</v>
      </c>
      <c r="C674" s="4" t="s">
        <v>494</v>
      </c>
      <c r="D674" s="4" t="s">
        <v>1030</v>
      </c>
      <c r="E674" s="4" t="s">
        <v>1031</v>
      </c>
      <c r="F674" s="3" t="s">
        <v>154</v>
      </c>
      <c r="G674" s="4" t="s">
        <v>1031</v>
      </c>
      <c r="H674" s="3" t="s">
        <v>154</v>
      </c>
      <c r="I674" s="3" t="s">
        <v>1032</v>
      </c>
      <c r="J674" s="3"/>
      <c r="K674" s="4" t="s">
        <v>497</v>
      </c>
      <c r="L674" s="4">
        <v>100</v>
      </c>
      <c r="M674" s="12" t="s">
        <v>2578</v>
      </c>
      <c r="N674" s="4" t="s">
        <v>498</v>
      </c>
      <c r="O674" s="4" t="s">
        <v>499</v>
      </c>
      <c r="P674" s="4" t="s">
        <v>498</v>
      </c>
      <c r="Q674" s="4"/>
      <c r="R674" s="3" t="s">
        <v>1188</v>
      </c>
      <c r="S674" s="16" t="s">
        <v>86</v>
      </c>
      <c r="T674" s="25"/>
      <c r="U674" s="14"/>
      <c r="V674" s="3"/>
      <c r="W674" s="4"/>
      <c r="X674" s="24">
        <v>16071428.57</v>
      </c>
      <c r="Y674" s="24">
        <v>17999999.998400003</v>
      </c>
      <c r="Z674" s="4"/>
      <c r="AA674" s="4" t="s">
        <v>1405</v>
      </c>
      <c r="AB674" s="4"/>
      <c r="AC674" s="28"/>
    </row>
    <row r="675" spans="1:30" s="44" customFormat="1" ht="147.75" customHeight="1">
      <c r="A675" s="3" t="s">
        <v>2715</v>
      </c>
      <c r="B675" s="4" t="s">
        <v>1328</v>
      </c>
      <c r="C675" s="4" t="s">
        <v>494</v>
      </c>
      <c r="D675" s="4" t="s">
        <v>2712</v>
      </c>
      <c r="E675" s="4" t="s">
        <v>2711</v>
      </c>
      <c r="F675" s="4" t="s">
        <v>2713</v>
      </c>
      <c r="G675" s="4" t="s">
        <v>2711</v>
      </c>
      <c r="H675" s="4" t="s">
        <v>2713</v>
      </c>
      <c r="I675" s="118"/>
      <c r="J675" s="118"/>
      <c r="K675" s="118" t="s">
        <v>506</v>
      </c>
      <c r="L675" s="3">
        <v>100</v>
      </c>
      <c r="M675" s="3">
        <v>231010000</v>
      </c>
      <c r="N675" s="4" t="s">
        <v>498</v>
      </c>
      <c r="O675" s="10" t="s">
        <v>1562</v>
      </c>
      <c r="P675" s="4" t="s">
        <v>498</v>
      </c>
      <c r="Q675" s="4"/>
      <c r="R675" s="4" t="s">
        <v>1188</v>
      </c>
      <c r="S675" s="16" t="s">
        <v>86</v>
      </c>
      <c r="T675" s="12"/>
      <c r="U675" s="4"/>
      <c r="V675" s="3"/>
      <c r="W675" s="53"/>
      <c r="X675" s="47">
        <v>0</v>
      </c>
      <c r="Y675" s="47">
        <f>X675*1.12</f>
        <v>0</v>
      </c>
      <c r="Z675" s="4"/>
      <c r="AA675" s="4" t="s">
        <v>1405</v>
      </c>
      <c r="AB675" s="4" t="s">
        <v>2875</v>
      </c>
      <c r="AC675" s="28"/>
      <c r="AD675" s="43"/>
    </row>
    <row r="676" spans="1:30" s="44" customFormat="1" ht="147.75" customHeight="1">
      <c r="A676" s="3" t="s">
        <v>2872</v>
      </c>
      <c r="B676" s="4" t="s">
        <v>1328</v>
      </c>
      <c r="C676" s="4" t="s">
        <v>494</v>
      </c>
      <c r="D676" s="4" t="s">
        <v>2712</v>
      </c>
      <c r="E676" s="4" t="s">
        <v>2711</v>
      </c>
      <c r="F676" s="4" t="s">
        <v>2713</v>
      </c>
      <c r="G676" s="4" t="s">
        <v>2711</v>
      </c>
      <c r="H676" s="4" t="s">
        <v>2713</v>
      </c>
      <c r="I676" s="118"/>
      <c r="J676" s="118"/>
      <c r="K676" s="118" t="s">
        <v>497</v>
      </c>
      <c r="L676" s="3">
        <v>100</v>
      </c>
      <c r="M676" s="3">
        <v>231010000</v>
      </c>
      <c r="N676" s="4" t="s">
        <v>498</v>
      </c>
      <c r="O676" s="10" t="s">
        <v>1562</v>
      </c>
      <c r="P676" s="4" t="s">
        <v>498</v>
      </c>
      <c r="Q676" s="4"/>
      <c r="R676" s="4" t="s">
        <v>2874</v>
      </c>
      <c r="S676" s="16" t="s">
        <v>86</v>
      </c>
      <c r="T676" s="12"/>
      <c r="U676" s="4"/>
      <c r="V676" s="3"/>
      <c r="W676" s="53"/>
      <c r="X676" s="47">
        <v>267857</v>
      </c>
      <c r="Y676" s="47">
        <f>X676*1.12</f>
        <v>299999.84</v>
      </c>
      <c r="Z676" s="4"/>
      <c r="AA676" s="4" t="s">
        <v>1405</v>
      </c>
      <c r="AB676" s="4"/>
      <c r="AC676" s="28"/>
      <c r="AD676" s="43"/>
    </row>
    <row r="677" spans="1:30" s="44" customFormat="1" ht="121.5" customHeight="1">
      <c r="A677" s="3" t="s">
        <v>2716</v>
      </c>
      <c r="B677" s="4" t="s">
        <v>493</v>
      </c>
      <c r="C677" s="4" t="s">
        <v>494</v>
      </c>
      <c r="D677" s="4" t="s">
        <v>922</v>
      </c>
      <c r="E677" s="4" t="s">
        <v>924</v>
      </c>
      <c r="F677" s="4" t="s">
        <v>923</v>
      </c>
      <c r="G677" s="4" t="s">
        <v>925</v>
      </c>
      <c r="H677" s="4" t="s">
        <v>923</v>
      </c>
      <c r="I677" s="118" t="s">
        <v>2718</v>
      </c>
      <c r="J677" s="118"/>
      <c r="K677" s="4" t="s">
        <v>497</v>
      </c>
      <c r="L677" s="3">
        <v>100</v>
      </c>
      <c r="M677" s="3">
        <v>231010000</v>
      </c>
      <c r="N677" s="4" t="s">
        <v>498</v>
      </c>
      <c r="O677" s="10" t="s">
        <v>516</v>
      </c>
      <c r="P677" s="4" t="s">
        <v>498</v>
      </c>
      <c r="Q677" s="4"/>
      <c r="R677" s="16" t="s">
        <v>1994</v>
      </c>
      <c r="S677" s="4" t="s">
        <v>1400</v>
      </c>
      <c r="T677" s="12"/>
      <c r="U677" s="4"/>
      <c r="V677" s="3"/>
      <c r="W677" s="53"/>
      <c r="X677" s="47">
        <v>400000</v>
      </c>
      <c r="Y677" s="47">
        <f>X677*1.12</f>
        <v>448000.00000000006</v>
      </c>
      <c r="Z677" s="4"/>
      <c r="AA677" s="4" t="s">
        <v>1405</v>
      </c>
      <c r="AB677" s="4"/>
      <c r="AC677" s="28"/>
      <c r="AD677" s="43"/>
    </row>
    <row r="678" spans="1:30" s="54" customFormat="1" ht="149.25" customHeight="1">
      <c r="A678" s="3" t="s">
        <v>2992</v>
      </c>
      <c r="B678" s="4" t="s">
        <v>493</v>
      </c>
      <c r="C678" s="4" t="s">
        <v>494</v>
      </c>
      <c r="D678" s="70" t="s">
        <v>2987</v>
      </c>
      <c r="E678" s="18" t="s">
        <v>2988</v>
      </c>
      <c r="F678" s="3" t="s">
        <v>2989</v>
      </c>
      <c r="G678" s="18" t="s">
        <v>2990</v>
      </c>
      <c r="H678" s="3" t="s">
        <v>2991</v>
      </c>
      <c r="I678" s="3" t="s">
        <v>2993</v>
      </c>
      <c r="J678" s="3"/>
      <c r="K678" s="4" t="s">
        <v>497</v>
      </c>
      <c r="L678" s="3">
        <v>100</v>
      </c>
      <c r="M678" s="12" t="s">
        <v>2578</v>
      </c>
      <c r="N678" s="4" t="s">
        <v>498</v>
      </c>
      <c r="O678" s="3" t="s">
        <v>658</v>
      </c>
      <c r="P678" s="4" t="s">
        <v>498</v>
      </c>
      <c r="Q678" s="3"/>
      <c r="R678" s="4" t="s">
        <v>2970</v>
      </c>
      <c r="S678" s="16" t="s">
        <v>86</v>
      </c>
      <c r="T678" s="49"/>
      <c r="U678" s="48"/>
      <c r="V678" s="3"/>
      <c r="W678" s="5"/>
      <c r="X678" s="181">
        <v>15255</v>
      </c>
      <c r="Y678" s="52">
        <f>X678*1.12</f>
        <v>17085.600000000002</v>
      </c>
      <c r="Z678" s="42"/>
      <c r="AA678" s="4" t="s">
        <v>1405</v>
      </c>
      <c r="AB678" s="3"/>
      <c r="AC678" s="129"/>
      <c r="AD678" s="29"/>
    </row>
    <row r="679" spans="1:30" s="54" customFormat="1" ht="149.25" customHeight="1">
      <c r="A679" s="3" t="s">
        <v>3016</v>
      </c>
      <c r="B679" s="4" t="s">
        <v>493</v>
      </c>
      <c r="C679" s="4" t="s">
        <v>494</v>
      </c>
      <c r="D679" s="70" t="s">
        <v>75</v>
      </c>
      <c r="E679" s="18" t="s">
        <v>77</v>
      </c>
      <c r="F679" s="3" t="s">
        <v>1711</v>
      </c>
      <c r="G679" s="18" t="s">
        <v>78</v>
      </c>
      <c r="H679" s="3" t="s">
        <v>1710</v>
      </c>
      <c r="I679" s="3" t="s">
        <v>3017</v>
      </c>
      <c r="J679" s="3"/>
      <c r="K679" s="4" t="s">
        <v>497</v>
      </c>
      <c r="L679" s="3">
        <v>100</v>
      </c>
      <c r="M679" s="12" t="s">
        <v>3018</v>
      </c>
      <c r="N679" s="4" t="s">
        <v>498</v>
      </c>
      <c r="O679" s="3" t="s">
        <v>658</v>
      </c>
      <c r="P679" s="4" t="s">
        <v>498</v>
      </c>
      <c r="Q679" s="3"/>
      <c r="R679" s="105" t="s">
        <v>1479</v>
      </c>
      <c r="S679" s="16" t="s">
        <v>86</v>
      </c>
      <c r="T679" s="49"/>
      <c r="U679" s="49"/>
      <c r="V679" s="3"/>
      <c r="W679" s="5"/>
      <c r="X679" s="183">
        <v>47000</v>
      </c>
      <c r="Y679" s="116">
        <f>X679*1.12</f>
        <v>52640.00000000001</v>
      </c>
      <c r="Z679" s="42"/>
      <c r="AA679" s="4" t="s">
        <v>1405</v>
      </c>
      <c r="AB679" s="3"/>
      <c r="AC679" s="28"/>
      <c r="AD679" s="29"/>
    </row>
    <row r="680" spans="1:29" ht="22.5" customHeight="1">
      <c r="A680" s="186" t="s">
        <v>1159</v>
      </c>
      <c r="B680" s="187"/>
      <c r="C680" s="187"/>
      <c r="D680" s="187"/>
      <c r="E680" s="187"/>
      <c r="F680" s="188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167">
        <f>SUM(X535:X679)</f>
        <v>90044989.25142857</v>
      </c>
      <c r="Y680" s="167">
        <f>SUM(Y535:Y679)</f>
        <v>100850388.44159998</v>
      </c>
      <c r="Z680" s="4"/>
      <c r="AA680" s="4"/>
      <c r="AB680" s="4"/>
      <c r="AC680" s="28"/>
    </row>
    <row r="681" spans="1:28" ht="25.5" customHeight="1">
      <c r="A681" s="186" t="s">
        <v>1161</v>
      </c>
      <c r="B681" s="187"/>
      <c r="C681" s="187"/>
      <c r="D681" s="187"/>
      <c r="E681" s="187"/>
      <c r="F681" s="188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167">
        <f>X680+X534+X521</f>
        <v>1006673515.0371429</v>
      </c>
      <c r="Y681" s="167">
        <f>Y680+Y534+Y521</f>
        <v>1127474338.2031999</v>
      </c>
      <c r="Z681" s="4"/>
      <c r="AA681" s="4"/>
      <c r="AB681" s="4"/>
    </row>
    <row r="682" ht="12.75">
      <c r="AC682" s="28"/>
    </row>
    <row r="683" ht="12.75">
      <c r="AC683" s="28"/>
    </row>
    <row r="684" spans="1:29" ht="14.25" customHeight="1">
      <c r="A684" s="68" t="s">
        <v>2647</v>
      </c>
      <c r="B684" s="193" t="s">
        <v>2648</v>
      </c>
      <c r="C684" s="193"/>
      <c r="D684" s="193"/>
      <c r="E684" s="193"/>
      <c r="AC684" s="28"/>
    </row>
    <row r="685" spans="2:29" ht="13.5" customHeight="1">
      <c r="B685" s="193" t="s">
        <v>2649</v>
      </c>
      <c r="C685" s="193"/>
      <c r="D685" s="193"/>
      <c r="E685" s="193"/>
      <c r="AC685" s="28"/>
    </row>
    <row r="686" spans="25:29" ht="12.75">
      <c r="Y686" s="45"/>
      <c r="AC686" s="28"/>
    </row>
    <row r="687" spans="1:29" ht="15" customHeight="1">
      <c r="A687" s="132" t="s">
        <v>2650</v>
      </c>
      <c r="B687" s="193" t="s">
        <v>2651</v>
      </c>
      <c r="C687" s="193"/>
      <c r="D687" s="193"/>
      <c r="T687" s="45"/>
      <c r="AC687" s="28"/>
    </row>
    <row r="688" ht="12.75">
      <c r="AC688" s="28"/>
    </row>
    <row r="689" ht="12.75">
      <c r="AC689" s="8"/>
    </row>
    <row r="690" ht="12.75">
      <c r="AC690" s="8"/>
    </row>
    <row r="691" ht="12.75">
      <c r="AC691" s="8"/>
    </row>
    <row r="692" ht="12.75">
      <c r="AC692" s="8"/>
    </row>
    <row r="693" ht="12.75">
      <c r="AC693" s="8"/>
    </row>
    <row r="694" ht="12.75">
      <c r="AC694" s="8"/>
    </row>
    <row r="695" ht="12.75">
      <c r="AC695" s="8"/>
    </row>
    <row r="696" ht="12.75">
      <c r="AC696" s="8"/>
    </row>
    <row r="697" ht="12.75">
      <c r="AC697" s="8"/>
    </row>
    <row r="698" ht="12.75">
      <c r="AC698" s="8"/>
    </row>
    <row r="699" ht="12.75">
      <c r="AC699" s="8"/>
    </row>
    <row r="700" ht="12.75">
      <c r="AC700" s="8"/>
    </row>
    <row r="701" ht="12.75">
      <c r="AC701" s="8"/>
    </row>
    <row r="702" ht="12.75">
      <c r="AC702" s="8"/>
    </row>
    <row r="703" ht="12.75">
      <c r="AC703" s="8"/>
    </row>
    <row r="704" ht="12.75">
      <c r="AC704" s="8"/>
    </row>
    <row r="705" ht="12.75">
      <c r="AC705" s="8"/>
    </row>
    <row r="706" ht="12.75">
      <c r="AC706" s="8"/>
    </row>
    <row r="707" ht="12.75">
      <c r="AC707" s="8"/>
    </row>
    <row r="708" ht="12.75">
      <c r="AC708" s="8"/>
    </row>
    <row r="709" ht="12.75">
      <c r="AC709" s="8"/>
    </row>
    <row r="710" ht="12.75">
      <c r="AC710" s="8"/>
    </row>
    <row r="711" ht="12.75">
      <c r="AC711" s="8"/>
    </row>
    <row r="712" ht="12.75">
      <c r="AC712" s="8"/>
    </row>
    <row r="713" ht="12.75">
      <c r="AC713" s="8"/>
    </row>
    <row r="714" ht="12.75">
      <c r="AC714" s="8"/>
    </row>
    <row r="715" ht="12.75">
      <c r="AC715" s="8"/>
    </row>
    <row r="716" ht="12.75">
      <c r="AC716" s="8"/>
    </row>
    <row r="717" ht="12.75">
      <c r="AC717" s="8"/>
    </row>
    <row r="718" ht="12.75">
      <c r="AC718" s="8"/>
    </row>
    <row r="719" ht="12.75">
      <c r="AC719" s="8"/>
    </row>
    <row r="720" ht="12.75">
      <c r="AC720" s="8"/>
    </row>
    <row r="721" ht="12.75">
      <c r="AC721" s="8"/>
    </row>
    <row r="722" ht="12.75">
      <c r="AC722" s="8"/>
    </row>
    <row r="723" ht="12.75">
      <c r="AC723" s="8"/>
    </row>
    <row r="724" ht="12.75">
      <c r="AC724" s="8"/>
    </row>
    <row r="725" ht="12.75">
      <c r="AC725" s="8"/>
    </row>
    <row r="726" ht="12.75">
      <c r="AC726" s="8"/>
    </row>
    <row r="727" ht="12.75">
      <c r="AC727" s="8"/>
    </row>
    <row r="728" ht="12.75">
      <c r="AC728" s="8"/>
    </row>
    <row r="729" ht="12.75">
      <c r="AC729" s="8"/>
    </row>
    <row r="730" ht="12.75">
      <c r="AC730" s="8"/>
    </row>
    <row r="731" ht="12.75">
      <c r="AC731" s="8"/>
    </row>
    <row r="732" ht="12.75">
      <c r="AC732" s="8"/>
    </row>
    <row r="733" ht="12.75">
      <c r="AC733" s="8"/>
    </row>
    <row r="734" ht="12.75">
      <c r="AC734" s="8"/>
    </row>
    <row r="735" ht="12.75">
      <c r="AC735" s="8"/>
    </row>
    <row r="736" ht="12.75">
      <c r="AC736" s="8"/>
    </row>
    <row r="737" ht="12.75">
      <c r="AC737" s="8"/>
    </row>
    <row r="738" ht="12.75">
      <c r="AC738" s="8"/>
    </row>
    <row r="739" ht="12.75">
      <c r="AC739" s="8"/>
    </row>
    <row r="740" ht="12.75">
      <c r="AC740" s="8"/>
    </row>
    <row r="741" ht="12.75">
      <c r="AC741" s="8"/>
    </row>
    <row r="742" ht="12.75">
      <c r="AC742" s="8"/>
    </row>
    <row r="743" ht="12.75">
      <c r="AC743" s="8"/>
    </row>
    <row r="744" ht="12.75">
      <c r="AC744" s="8"/>
    </row>
    <row r="745" ht="12.75">
      <c r="AC745" s="8"/>
    </row>
    <row r="746" ht="12.75">
      <c r="AC746" s="8"/>
    </row>
    <row r="747" ht="12.75">
      <c r="AC747" s="8"/>
    </row>
    <row r="748" ht="12.75">
      <c r="AC748" s="8"/>
    </row>
    <row r="749" ht="12.75">
      <c r="AC749" s="8"/>
    </row>
    <row r="750" ht="12.75">
      <c r="AC750" s="8"/>
    </row>
    <row r="751" ht="12.75">
      <c r="AC751" s="8"/>
    </row>
    <row r="752" ht="12.75">
      <c r="AC752" s="8"/>
    </row>
    <row r="753" ht="12.75">
      <c r="AC753" s="8"/>
    </row>
    <row r="754" ht="12.75">
      <c r="AC754" s="8"/>
    </row>
    <row r="755" ht="12.75">
      <c r="AC755" s="8"/>
    </row>
    <row r="756" ht="12.75">
      <c r="AC756" s="8"/>
    </row>
    <row r="757" ht="12.75">
      <c r="AC757" s="8"/>
    </row>
    <row r="758" ht="12.75">
      <c r="AC758" s="8"/>
    </row>
    <row r="759" ht="12.75">
      <c r="AC759" s="8"/>
    </row>
    <row r="760" ht="12.75">
      <c r="AC760" s="8"/>
    </row>
    <row r="761" ht="12.75">
      <c r="AC761" s="8"/>
    </row>
    <row r="762" ht="12.75">
      <c r="AC762" s="8"/>
    </row>
    <row r="763" ht="12.75">
      <c r="AC763" s="8"/>
    </row>
    <row r="764" ht="12.75">
      <c r="AC764" s="8"/>
    </row>
    <row r="765" ht="12.75">
      <c r="AC765" s="8"/>
    </row>
    <row r="766" ht="12.75">
      <c r="AC766" s="8"/>
    </row>
    <row r="767" ht="12.75">
      <c r="AC767" s="8"/>
    </row>
    <row r="768" ht="12.75">
      <c r="AC768" s="8"/>
    </row>
    <row r="769" ht="12.75">
      <c r="AC769" s="8"/>
    </row>
    <row r="770" ht="12.75">
      <c r="AC770" s="8"/>
    </row>
    <row r="771" ht="12.75">
      <c r="AC771" s="8"/>
    </row>
    <row r="772" ht="12.75">
      <c r="AC772" s="8"/>
    </row>
    <row r="773" ht="12.75">
      <c r="AC773" s="8"/>
    </row>
    <row r="774" ht="12.75">
      <c r="AC774" s="8"/>
    </row>
    <row r="775" ht="12.75">
      <c r="AC775" s="8"/>
    </row>
    <row r="776" ht="12.75">
      <c r="AC776" s="8"/>
    </row>
    <row r="777" ht="12.75">
      <c r="AC777" s="8"/>
    </row>
    <row r="778" ht="12.75">
      <c r="AC778" s="8"/>
    </row>
    <row r="779" ht="12.75">
      <c r="AC779" s="8"/>
    </row>
    <row r="780" ht="12.75">
      <c r="AC780" s="8"/>
    </row>
    <row r="781" ht="12.75">
      <c r="AC781" s="8"/>
    </row>
    <row r="782" ht="12.75">
      <c r="AC782" s="8"/>
    </row>
    <row r="783" ht="12.75">
      <c r="AC783" s="8"/>
    </row>
    <row r="784" ht="12.75">
      <c r="AC784" s="8"/>
    </row>
    <row r="785" ht="12.75">
      <c r="AC785" s="8"/>
    </row>
    <row r="786" ht="12.75">
      <c r="AC786" s="8"/>
    </row>
    <row r="787" ht="12.75">
      <c r="AC787" s="8"/>
    </row>
    <row r="788" ht="12.75">
      <c r="AC788" s="8"/>
    </row>
    <row r="789" ht="12.75">
      <c r="AC789" s="8"/>
    </row>
    <row r="790" ht="12.75">
      <c r="AC790" s="8"/>
    </row>
    <row r="791" ht="12.75">
      <c r="AC791" s="8"/>
    </row>
    <row r="792" ht="12.75">
      <c r="AC792" s="8"/>
    </row>
    <row r="793" ht="12.75">
      <c r="AC793" s="8"/>
    </row>
    <row r="794" ht="12.75">
      <c r="AC794" s="8"/>
    </row>
    <row r="795" ht="12.75">
      <c r="AC795" s="8"/>
    </row>
    <row r="796" ht="12.75">
      <c r="AC796" s="8"/>
    </row>
    <row r="797" ht="12.75">
      <c r="AC797" s="8"/>
    </row>
    <row r="798" ht="12.75">
      <c r="AC798" s="8"/>
    </row>
    <row r="799" ht="12.75">
      <c r="AC799" s="8"/>
    </row>
    <row r="800" ht="12.75">
      <c r="AC800" s="8"/>
    </row>
    <row r="801" ht="12.75">
      <c r="AC801" s="8"/>
    </row>
    <row r="802" ht="12.75">
      <c r="AC802" s="8"/>
    </row>
    <row r="803" ht="12.75">
      <c r="AC803" s="8"/>
    </row>
    <row r="804" ht="12.75">
      <c r="AC804" s="8"/>
    </row>
    <row r="805" ht="12.75">
      <c r="AC805" s="8"/>
    </row>
    <row r="806" ht="12.75">
      <c r="AC806" s="8"/>
    </row>
    <row r="807" ht="12.75">
      <c r="AC807" s="8"/>
    </row>
    <row r="808" ht="12.75">
      <c r="AC808" s="8"/>
    </row>
    <row r="809" ht="12.75">
      <c r="AC809" s="8"/>
    </row>
    <row r="810" ht="12.75">
      <c r="AC810" s="8"/>
    </row>
    <row r="811" ht="12.75">
      <c r="AC811" s="8"/>
    </row>
    <row r="812" ht="12.75">
      <c r="AC812" s="8"/>
    </row>
    <row r="813" ht="12.75">
      <c r="AC813" s="8"/>
    </row>
    <row r="814" ht="12.75">
      <c r="AC814" s="8"/>
    </row>
    <row r="815" ht="12.75">
      <c r="AC815" s="8"/>
    </row>
    <row r="816" ht="12.75">
      <c r="AC816" s="8"/>
    </row>
    <row r="817" ht="12.75">
      <c r="AC817" s="8"/>
    </row>
    <row r="818" ht="12.75">
      <c r="AC818" s="8"/>
    </row>
    <row r="819" ht="12.75">
      <c r="AC819" s="8"/>
    </row>
    <row r="820" ht="12.75">
      <c r="AC820" s="8"/>
    </row>
    <row r="821" ht="12.75">
      <c r="AC821" s="8"/>
    </row>
    <row r="822" ht="12.75">
      <c r="AC822" s="8"/>
    </row>
    <row r="823" ht="12.75">
      <c r="AC823" s="8"/>
    </row>
    <row r="824" ht="12.75">
      <c r="AC824" s="8"/>
    </row>
    <row r="825" ht="12.75">
      <c r="AC825" s="8"/>
    </row>
    <row r="826" ht="12.75">
      <c r="AC826" s="8"/>
    </row>
    <row r="827" ht="12.75">
      <c r="AC827" s="8"/>
    </row>
    <row r="828" ht="12.75">
      <c r="AC828" s="8"/>
    </row>
    <row r="829" ht="12.75">
      <c r="AC829" s="8"/>
    </row>
    <row r="830" ht="12.75">
      <c r="AC830" s="8"/>
    </row>
    <row r="831" ht="12.75">
      <c r="AC831" s="8"/>
    </row>
    <row r="832" ht="12.75">
      <c r="AC832" s="8"/>
    </row>
    <row r="833" ht="12.75">
      <c r="AC833" s="8"/>
    </row>
    <row r="834" ht="12.75">
      <c r="AC834" s="8"/>
    </row>
    <row r="835" ht="12.75">
      <c r="AC835" s="8"/>
    </row>
    <row r="836" ht="12.75">
      <c r="AC836" s="8"/>
    </row>
    <row r="837" ht="12.75">
      <c r="AC837" s="8"/>
    </row>
    <row r="838" ht="12.75">
      <c r="AC838" s="8"/>
    </row>
    <row r="839" ht="12.75">
      <c r="AC839" s="8"/>
    </row>
    <row r="840" ht="12.75">
      <c r="AC840" s="8"/>
    </row>
    <row r="841" ht="12.75">
      <c r="AC841" s="8"/>
    </row>
    <row r="842" ht="12.75">
      <c r="AC842" s="8"/>
    </row>
    <row r="843" ht="12.75">
      <c r="AC843" s="8"/>
    </row>
    <row r="844" ht="12.75">
      <c r="AC844" s="8"/>
    </row>
    <row r="845" ht="12.75">
      <c r="AC845" s="8"/>
    </row>
    <row r="846" ht="12.75">
      <c r="AC846" s="8"/>
    </row>
    <row r="847" ht="12.75">
      <c r="AC847" s="8"/>
    </row>
    <row r="848" ht="12.75">
      <c r="AC848" s="8"/>
    </row>
    <row r="849" ht="12.75">
      <c r="AC849" s="8"/>
    </row>
    <row r="850" ht="12.75">
      <c r="AC850" s="8"/>
    </row>
    <row r="851" ht="12.75">
      <c r="AC851" s="8"/>
    </row>
    <row r="852" ht="12.75">
      <c r="AC852" s="8"/>
    </row>
    <row r="853" ht="12.75">
      <c r="AC853" s="8"/>
    </row>
    <row r="854" ht="12.75">
      <c r="AC854" s="8"/>
    </row>
    <row r="855" ht="12.75">
      <c r="AC855" s="8"/>
    </row>
    <row r="856" ht="12.75">
      <c r="AC856" s="8"/>
    </row>
    <row r="857" ht="12.75">
      <c r="AC857" s="8"/>
    </row>
    <row r="858" ht="12.75">
      <c r="AC858" s="8"/>
    </row>
    <row r="859" ht="12.75">
      <c r="AC859" s="8"/>
    </row>
    <row r="860" ht="12.75">
      <c r="AC860" s="8"/>
    </row>
    <row r="861" ht="12.75">
      <c r="AC861" s="8"/>
    </row>
    <row r="862" ht="12.75">
      <c r="AC862" s="8"/>
    </row>
    <row r="863" ht="12.75">
      <c r="AC863" s="8"/>
    </row>
    <row r="864" ht="12.75">
      <c r="AC864" s="8"/>
    </row>
    <row r="865" ht="12.75">
      <c r="AC865" s="8"/>
    </row>
    <row r="866" ht="12.75">
      <c r="AC866" s="8"/>
    </row>
    <row r="867" ht="12.75">
      <c r="AC867" s="8"/>
    </row>
    <row r="868" ht="12.75">
      <c r="AC868" s="8"/>
    </row>
    <row r="869" ht="12.75">
      <c r="AC869" s="8"/>
    </row>
    <row r="870" ht="12.75">
      <c r="AC870" s="8"/>
    </row>
    <row r="871" ht="12.75">
      <c r="AC871" s="8"/>
    </row>
    <row r="872" ht="12.75">
      <c r="AC872" s="8"/>
    </row>
    <row r="873" ht="12.75">
      <c r="AC873" s="8"/>
    </row>
    <row r="874" ht="12.75">
      <c r="AC874" s="8"/>
    </row>
    <row r="875" ht="12.75">
      <c r="AC875" s="8"/>
    </row>
    <row r="876" ht="12.75">
      <c r="AC876" s="8"/>
    </row>
    <row r="877" ht="12.75">
      <c r="AC877" s="8"/>
    </row>
    <row r="878" ht="12.75">
      <c r="AC878" s="8"/>
    </row>
    <row r="879" ht="12.75">
      <c r="AC879" s="8"/>
    </row>
    <row r="880" ht="12.75">
      <c r="AC880" s="8"/>
    </row>
    <row r="881" ht="12.75">
      <c r="AC881" s="8"/>
    </row>
    <row r="882" ht="12.75">
      <c r="AC882" s="8"/>
    </row>
    <row r="883" ht="12.75">
      <c r="AC883" s="8"/>
    </row>
    <row r="884" ht="12.75">
      <c r="AC884" s="8"/>
    </row>
    <row r="885" ht="12.75">
      <c r="AC885" s="8"/>
    </row>
    <row r="886" ht="12.75">
      <c r="AC886" s="8"/>
    </row>
    <row r="887" ht="12.75">
      <c r="AC887" s="8"/>
    </row>
    <row r="888" ht="12.75">
      <c r="AC888" s="8"/>
    </row>
    <row r="889" ht="12.75">
      <c r="AC889" s="8"/>
    </row>
    <row r="890" ht="12.75">
      <c r="AC890" s="8"/>
    </row>
    <row r="891" ht="12.75">
      <c r="AC891" s="8"/>
    </row>
    <row r="892" ht="12.75">
      <c r="AC892" s="8"/>
    </row>
    <row r="893" ht="12.75">
      <c r="AC893" s="8"/>
    </row>
    <row r="894" ht="12.75">
      <c r="AC894" s="8"/>
    </row>
    <row r="895" ht="12.75">
      <c r="AC895" s="8"/>
    </row>
    <row r="896" ht="12.75">
      <c r="AC896" s="8"/>
    </row>
    <row r="897" ht="12.75">
      <c r="AC897" s="8"/>
    </row>
    <row r="898" ht="12.75">
      <c r="AC898" s="8"/>
    </row>
    <row r="899" ht="12.75">
      <c r="AC899" s="8"/>
    </row>
    <row r="900" ht="12.75">
      <c r="AC900" s="8"/>
    </row>
    <row r="901" ht="12.75">
      <c r="AC901" s="8"/>
    </row>
    <row r="902" ht="12.75">
      <c r="AC902" s="8"/>
    </row>
    <row r="903" ht="12.75">
      <c r="AC903" s="8"/>
    </row>
    <row r="904" ht="12.75">
      <c r="AC904" s="8"/>
    </row>
    <row r="905" ht="12.75">
      <c r="AC905" s="8"/>
    </row>
    <row r="906" ht="12.75">
      <c r="AC906" s="8"/>
    </row>
    <row r="907" ht="12.75">
      <c r="AC907" s="8"/>
    </row>
    <row r="908" ht="12.75">
      <c r="AC908" s="8"/>
    </row>
    <row r="909" ht="12.75">
      <c r="AC909" s="8"/>
    </row>
    <row r="910" ht="12.75">
      <c r="AC910" s="8"/>
    </row>
    <row r="911" ht="12.75">
      <c r="AC911" s="8"/>
    </row>
    <row r="912" ht="12.75">
      <c r="AC912" s="8"/>
    </row>
    <row r="913" ht="12.75">
      <c r="AC913" s="8"/>
    </row>
    <row r="914" ht="12.75">
      <c r="AC914" s="8"/>
    </row>
    <row r="915" ht="12.75">
      <c r="AC915" s="8"/>
    </row>
    <row r="916" ht="12.75">
      <c r="AC916" s="8"/>
    </row>
    <row r="917" ht="12.75">
      <c r="AC917" s="8"/>
    </row>
    <row r="918" ht="12.75">
      <c r="AC918" s="8"/>
    </row>
    <row r="919" ht="12.75">
      <c r="AC919" s="8"/>
    </row>
    <row r="920" ht="12.75">
      <c r="AC920" s="8"/>
    </row>
    <row r="921" ht="12.75">
      <c r="AC921" s="8"/>
    </row>
    <row r="922" ht="12.75">
      <c r="AC922" s="8"/>
    </row>
    <row r="923" ht="12.75">
      <c r="AC923" s="8"/>
    </row>
    <row r="924" ht="12.75">
      <c r="AC924" s="8"/>
    </row>
    <row r="925" ht="12.75">
      <c r="AC925" s="8"/>
    </row>
    <row r="926" ht="12.75">
      <c r="AC926" s="8"/>
    </row>
    <row r="927" ht="12.75">
      <c r="AC927" s="8"/>
    </row>
    <row r="928" ht="12.75">
      <c r="AC928" s="8"/>
    </row>
    <row r="929" ht="12.75">
      <c r="AC929" s="8"/>
    </row>
    <row r="930" ht="12.75">
      <c r="AC930" s="8"/>
    </row>
    <row r="931" ht="12.75">
      <c r="AC931" s="8"/>
    </row>
    <row r="932" ht="12.75">
      <c r="AC932" s="8"/>
    </row>
    <row r="933" ht="12.75">
      <c r="AC933" s="8"/>
    </row>
    <row r="934" ht="12.75">
      <c r="AC934" s="8"/>
    </row>
    <row r="935" ht="12.75">
      <c r="AC935" s="8"/>
    </row>
    <row r="936" ht="12.75">
      <c r="AC936" s="8"/>
    </row>
    <row r="937" ht="12.75">
      <c r="AC937" s="8"/>
    </row>
    <row r="938" ht="12.75">
      <c r="AC938" s="8"/>
    </row>
    <row r="939" ht="12.75">
      <c r="AC939" s="8"/>
    </row>
    <row r="940" ht="12.75">
      <c r="AC940" s="8"/>
    </row>
    <row r="941" ht="12.75">
      <c r="AC941" s="8"/>
    </row>
    <row r="942" ht="12.75">
      <c r="AC942" s="8"/>
    </row>
    <row r="943" ht="12.75">
      <c r="AC943" s="8"/>
    </row>
    <row r="944" ht="12.75">
      <c r="AC944" s="8"/>
    </row>
    <row r="945" ht="12.75">
      <c r="AC945" s="8"/>
    </row>
    <row r="946" ht="12.75">
      <c r="AC946" s="8"/>
    </row>
    <row r="947" ht="12.75">
      <c r="AC947" s="8"/>
    </row>
    <row r="948" ht="12.75">
      <c r="AC948" s="8"/>
    </row>
    <row r="949" ht="12.75">
      <c r="AC949" s="8"/>
    </row>
    <row r="950" ht="12.75">
      <c r="AC950" s="8"/>
    </row>
    <row r="951" ht="12.75">
      <c r="AC951" s="8"/>
    </row>
    <row r="952" ht="12.75">
      <c r="AC952" s="8"/>
    </row>
    <row r="953" ht="12.75">
      <c r="AC953" s="8"/>
    </row>
    <row r="954" ht="12.75">
      <c r="AC954" s="8"/>
    </row>
    <row r="955" ht="12.75">
      <c r="AC955" s="8"/>
    </row>
    <row r="956" ht="12.75">
      <c r="AC956" s="8"/>
    </row>
    <row r="957" ht="12.75">
      <c r="AC957" s="8"/>
    </row>
    <row r="958" ht="12.75">
      <c r="AC958" s="8"/>
    </row>
    <row r="959" ht="12.75">
      <c r="AC959" s="8"/>
    </row>
    <row r="960" ht="12.75">
      <c r="AC960" s="8"/>
    </row>
    <row r="961" ht="12.75">
      <c r="AC961" s="8"/>
    </row>
    <row r="962" ht="12.75">
      <c r="AC962" s="8"/>
    </row>
    <row r="963" ht="12.75">
      <c r="AC963" s="8"/>
    </row>
    <row r="964" ht="12.75">
      <c r="AC964" s="8"/>
    </row>
    <row r="965" ht="12.75">
      <c r="AC965" s="8"/>
    </row>
    <row r="966" ht="12.75">
      <c r="AC966" s="8"/>
    </row>
    <row r="967" ht="12.75">
      <c r="AC967" s="8"/>
    </row>
    <row r="968" ht="12.75">
      <c r="AC968" s="8"/>
    </row>
    <row r="969" ht="12.75">
      <c r="AC969" s="8"/>
    </row>
    <row r="970" ht="12.75">
      <c r="AC970" s="8"/>
    </row>
    <row r="971" ht="12.75">
      <c r="AC971" s="8"/>
    </row>
    <row r="972" ht="12.75">
      <c r="AC972" s="8"/>
    </row>
    <row r="973" ht="12.75">
      <c r="AC973" s="8"/>
    </row>
    <row r="974" ht="12.75">
      <c r="AC974" s="8"/>
    </row>
    <row r="975" ht="12.75">
      <c r="AC975" s="8"/>
    </row>
    <row r="976" ht="12.75">
      <c r="AC976" s="8"/>
    </row>
    <row r="977" ht="12.75">
      <c r="AC977" s="8"/>
    </row>
    <row r="978" ht="12.75">
      <c r="AC978" s="8"/>
    </row>
    <row r="979" ht="12.75">
      <c r="AC979" s="8"/>
    </row>
    <row r="980" ht="12.75">
      <c r="AC980" s="8"/>
    </row>
    <row r="981" ht="12.75">
      <c r="AC981" s="8"/>
    </row>
    <row r="982" ht="12.75">
      <c r="AC982" s="8"/>
    </row>
    <row r="983" ht="12.75">
      <c r="AC983" s="8"/>
    </row>
    <row r="984" ht="12.75">
      <c r="AC984" s="8"/>
    </row>
    <row r="985" ht="12.75">
      <c r="AC985" s="8"/>
    </row>
    <row r="986" ht="12.75">
      <c r="AC986" s="8"/>
    </row>
    <row r="987" ht="12.75">
      <c r="AC987" s="8"/>
    </row>
    <row r="988" ht="12.75">
      <c r="AC988" s="8"/>
    </row>
    <row r="989" ht="12.75">
      <c r="AC989" s="8"/>
    </row>
    <row r="990" ht="12.75">
      <c r="AC990" s="8"/>
    </row>
    <row r="991" ht="12.75">
      <c r="AC991" s="8"/>
    </row>
    <row r="992" ht="12.75">
      <c r="AC992" s="8"/>
    </row>
    <row r="993" ht="12.75">
      <c r="AC993" s="8"/>
    </row>
    <row r="994" ht="12.75">
      <c r="AC994" s="8"/>
    </row>
    <row r="995" ht="12.75">
      <c r="AC995" s="8"/>
    </row>
    <row r="996" ht="12.75">
      <c r="AC996" s="8"/>
    </row>
    <row r="997" ht="12.75">
      <c r="AC997" s="8"/>
    </row>
    <row r="998" ht="12.75">
      <c r="AC998" s="8"/>
    </row>
    <row r="999" ht="12.75">
      <c r="AC999" s="8"/>
    </row>
    <row r="1000" ht="12.75">
      <c r="AC1000" s="8"/>
    </row>
    <row r="1001" ht="12.75">
      <c r="AC1001" s="8"/>
    </row>
    <row r="1002" ht="12.75">
      <c r="AC1002" s="8"/>
    </row>
    <row r="1003" ht="12.75">
      <c r="AC1003" s="8"/>
    </row>
    <row r="1004" ht="12.75">
      <c r="AC1004" s="8"/>
    </row>
    <row r="1005" ht="12.75">
      <c r="AC1005" s="8"/>
    </row>
    <row r="1006" ht="12.75">
      <c r="AC1006" s="8"/>
    </row>
    <row r="1007" ht="12.75">
      <c r="AC1007" s="8"/>
    </row>
    <row r="1008" ht="12.75">
      <c r="AC1008" s="8"/>
    </row>
    <row r="1009" ht="12.75">
      <c r="AC1009" s="8"/>
    </row>
    <row r="1010" ht="12.75">
      <c r="AC1010" s="8"/>
    </row>
    <row r="1011" ht="12.75">
      <c r="AC1011" s="8"/>
    </row>
    <row r="1012" ht="12.75">
      <c r="AC1012" s="8"/>
    </row>
    <row r="1013" ht="12.75">
      <c r="AC1013" s="8"/>
    </row>
    <row r="1014" ht="12.75">
      <c r="AC1014" s="8"/>
    </row>
    <row r="1015" ht="12.75">
      <c r="AC1015" s="8"/>
    </row>
    <row r="1016" ht="12.75">
      <c r="AC1016" s="8"/>
    </row>
    <row r="1017" ht="12.75">
      <c r="AC1017" s="8"/>
    </row>
    <row r="1018" ht="12.75">
      <c r="AC1018" s="8"/>
    </row>
    <row r="1019" ht="12.75">
      <c r="AC1019" s="8"/>
    </row>
    <row r="1020" ht="12.75">
      <c r="AC1020" s="8"/>
    </row>
    <row r="1021" ht="12.75">
      <c r="AC1021" s="8"/>
    </row>
    <row r="1022" spans="2:29" ht="12.75">
      <c r="B1022" s="28"/>
      <c r="AC1022" s="8"/>
    </row>
    <row r="1023" spans="2:29" ht="12.75">
      <c r="B1023" s="28"/>
      <c r="AC1023" s="8"/>
    </row>
    <row r="1024" spans="2:29" ht="12.75">
      <c r="B1024" s="28"/>
      <c r="AC1024" s="8"/>
    </row>
    <row r="1025" spans="2:29" ht="12.75">
      <c r="B1025" s="28"/>
      <c r="AC1025" s="8"/>
    </row>
    <row r="1026" spans="2:29" ht="12.75">
      <c r="B1026" s="28"/>
      <c r="AC1026" s="8"/>
    </row>
    <row r="1027" spans="2:29" ht="12.75">
      <c r="B1027" s="28"/>
      <c r="AC1027" s="8"/>
    </row>
    <row r="1028" spans="2:29" ht="12.75">
      <c r="B1028" s="28"/>
      <c r="AC1028" s="8"/>
    </row>
    <row r="1029" spans="2:29" ht="12.75">
      <c r="B1029" s="28"/>
      <c r="AC1029" s="8"/>
    </row>
    <row r="1030" spans="2:29" ht="12.75">
      <c r="B1030" s="28"/>
      <c r="AC1030" s="8"/>
    </row>
    <row r="1031" spans="2:29" ht="12.75">
      <c r="B1031" s="28"/>
      <c r="AC1031" s="8"/>
    </row>
    <row r="1032" spans="2:29" ht="12.75">
      <c r="B1032" s="28"/>
      <c r="AC1032" s="8"/>
    </row>
    <row r="1033" spans="2:29" ht="12.75">
      <c r="B1033" s="28"/>
      <c r="AC1033" s="8"/>
    </row>
    <row r="1034" spans="2:29" ht="12.75">
      <c r="B1034" s="28"/>
      <c r="AC1034" s="8"/>
    </row>
    <row r="1035" spans="2:29" ht="12.75">
      <c r="B1035" s="28"/>
      <c r="AC1035" s="8"/>
    </row>
    <row r="1036" spans="2:29" ht="12.75">
      <c r="B1036" s="28"/>
      <c r="AC1036" s="8"/>
    </row>
    <row r="1037" spans="2:29" ht="12.75">
      <c r="B1037" s="28"/>
      <c r="AC1037" s="8"/>
    </row>
    <row r="1038" spans="2:29" ht="12.75">
      <c r="B1038" s="28"/>
      <c r="AC1038" s="8"/>
    </row>
    <row r="1039" spans="2:29" ht="12.75">
      <c r="B1039" s="28"/>
      <c r="AC1039" s="8"/>
    </row>
    <row r="1040" spans="2:29" ht="12.75">
      <c r="B1040" s="28"/>
      <c r="AC1040" s="8"/>
    </row>
    <row r="1041" spans="2:29" ht="12.75">
      <c r="B1041" s="28"/>
      <c r="AC1041" s="8"/>
    </row>
    <row r="1042" spans="2:29" ht="12.75">
      <c r="B1042" s="28"/>
      <c r="AC1042" s="8"/>
    </row>
    <row r="1043" spans="2:29" ht="12.75">
      <c r="B1043" s="28"/>
      <c r="AC1043" s="8"/>
    </row>
    <row r="1044" spans="2:29" ht="12.75">
      <c r="B1044" s="28"/>
      <c r="AC1044" s="8"/>
    </row>
    <row r="1045" spans="2:29" ht="12.75">
      <c r="B1045" s="28"/>
      <c r="AC1045" s="8"/>
    </row>
    <row r="1046" spans="2:29" ht="12.75">
      <c r="B1046" s="28"/>
      <c r="AC1046" s="8"/>
    </row>
    <row r="1047" spans="2:29" ht="12.75">
      <c r="B1047" s="28"/>
      <c r="AC1047" s="8"/>
    </row>
    <row r="1048" spans="2:29" ht="12.75">
      <c r="B1048" s="28"/>
      <c r="AC1048" s="8"/>
    </row>
    <row r="1049" spans="2:29" ht="12.75">
      <c r="B1049" s="28"/>
      <c r="AC1049" s="8"/>
    </row>
    <row r="1050" spans="2:29" ht="12.75">
      <c r="B1050" s="28"/>
      <c r="AC1050" s="8"/>
    </row>
    <row r="1051" spans="2:29" ht="12.75">
      <c r="B1051" s="28"/>
      <c r="AC1051" s="8"/>
    </row>
    <row r="1052" spans="2:29" ht="12.75">
      <c r="B1052" s="28"/>
      <c r="AC1052" s="8"/>
    </row>
    <row r="1053" spans="2:29" ht="12.75">
      <c r="B1053" s="28"/>
      <c r="AC1053" s="8"/>
    </row>
    <row r="1054" spans="2:29" ht="12.75">
      <c r="B1054" s="28"/>
      <c r="AC1054" s="8"/>
    </row>
    <row r="1055" spans="2:29" ht="12.75">
      <c r="B1055" s="28"/>
      <c r="AC1055" s="8"/>
    </row>
    <row r="1056" spans="2:29" ht="12.75">
      <c r="B1056" s="28"/>
      <c r="AC1056" s="8"/>
    </row>
    <row r="1057" spans="2:29" ht="12.75">
      <c r="B1057" s="28"/>
      <c r="AC1057" s="8"/>
    </row>
    <row r="1058" spans="2:29" ht="12.75">
      <c r="B1058" s="28"/>
      <c r="AC1058" s="8"/>
    </row>
    <row r="1059" spans="2:29" ht="12.75">
      <c r="B1059" s="28"/>
      <c r="AC1059" s="8"/>
    </row>
    <row r="1060" spans="2:29" ht="12.75">
      <c r="B1060" s="28"/>
      <c r="AC1060" s="8"/>
    </row>
    <row r="1061" spans="2:29" ht="12.75">
      <c r="B1061" s="28"/>
      <c r="AC1061" s="8"/>
    </row>
    <row r="1062" spans="2:29" ht="12.75">
      <c r="B1062" s="28"/>
      <c r="AC1062" s="8"/>
    </row>
    <row r="1063" spans="2:29" ht="12.75">
      <c r="B1063" s="28"/>
      <c r="AC1063" s="8"/>
    </row>
    <row r="1064" spans="2:29" ht="12.75">
      <c r="B1064" s="28"/>
      <c r="AC1064" s="8"/>
    </row>
    <row r="1065" spans="2:29" ht="12.75">
      <c r="B1065" s="28"/>
      <c r="AC1065" s="8"/>
    </row>
    <row r="1066" spans="2:29" ht="12.75">
      <c r="B1066" s="28"/>
      <c r="AC1066" s="8"/>
    </row>
    <row r="1067" spans="2:29" ht="12.75">
      <c r="B1067" s="28"/>
      <c r="AC1067" s="8"/>
    </row>
    <row r="1068" spans="2:29" ht="12.75">
      <c r="B1068" s="28"/>
      <c r="AC1068" s="8"/>
    </row>
    <row r="1069" spans="2:29" ht="12.75">
      <c r="B1069" s="28"/>
      <c r="AC1069" s="8"/>
    </row>
    <row r="1070" spans="2:29" ht="12.75">
      <c r="B1070" s="28"/>
      <c r="AC1070" s="8"/>
    </row>
    <row r="1071" spans="2:29" ht="12.75">
      <c r="B1071" s="28"/>
      <c r="AC1071" s="8"/>
    </row>
    <row r="1072" spans="2:29" ht="12.75">
      <c r="B1072" s="28"/>
      <c r="AC1072" s="8"/>
    </row>
    <row r="1073" spans="2:29" ht="12.75">
      <c r="B1073" s="28"/>
      <c r="AC1073" s="8"/>
    </row>
    <row r="1074" spans="2:29" ht="12.75">
      <c r="B1074" s="28"/>
      <c r="AC1074" s="8"/>
    </row>
    <row r="1075" spans="2:29" ht="12.75">
      <c r="B1075" s="28"/>
      <c r="AC1075" s="8"/>
    </row>
    <row r="1076" spans="2:29" ht="12.75">
      <c r="B1076" s="28"/>
      <c r="AC1076" s="8"/>
    </row>
    <row r="1077" spans="2:29" ht="12.75">
      <c r="B1077" s="28"/>
      <c r="AC1077" s="8"/>
    </row>
    <row r="1078" spans="2:29" ht="12.75">
      <c r="B1078" s="28"/>
      <c r="AC1078" s="8"/>
    </row>
    <row r="1079" spans="2:29" ht="12.75">
      <c r="B1079" s="28"/>
      <c r="AC1079" s="8"/>
    </row>
    <row r="1080" spans="2:29" ht="12.75">
      <c r="B1080" s="28"/>
      <c r="AC1080" s="8"/>
    </row>
    <row r="1081" spans="2:29" ht="12.75">
      <c r="B1081" s="28"/>
      <c r="AC1081" s="8"/>
    </row>
    <row r="1082" spans="2:29" ht="12.75">
      <c r="B1082" s="28"/>
      <c r="AC1082" s="8"/>
    </row>
    <row r="1083" spans="2:29" ht="12.75">
      <c r="B1083" s="28"/>
      <c r="AC1083" s="8"/>
    </row>
    <row r="1084" spans="2:29" ht="12.75">
      <c r="B1084" s="28"/>
      <c r="AC1084" s="8"/>
    </row>
    <row r="1085" spans="2:29" ht="12.75">
      <c r="B1085" s="28"/>
      <c r="AC1085" s="8"/>
    </row>
    <row r="1086" spans="2:29" ht="12.75">
      <c r="B1086" s="28"/>
      <c r="AC1086" s="8"/>
    </row>
    <row r="1087" spans="2:29" ht="12.75">
      <c r="B1087" s="28"/>
      <c r="AC1087" s="8"/>
    </row>
    <row r="1088" spans="2:29" ht="12.75">
      <c r="B1088" s="28"/>
      <c r="AC1088" s="8"/>
    </row>
    <row r="1089" spans="2:29" ht="12.75">
      <c r="B1089" s="28"/>
      <c r="AC1089" s="8"/>
    </row>
    <row r="1090" spans="2:29" ht="12.75">
      <c r="B1090" s="28"/>
      <c r="AC1090" s="8"/>
    </row>
    <row r="1091" spans="2:29" ht="12.75">
      <c r="B1091" s="28"/>
      <c r="AC1091" s="8"/>
    </row>
    <row r="1092" spans="2:29" ht="12.75">
      <c r="B1092" s="28"/>
      <c r="AC1092" s="8"/>
    </row>
    <row r="1093" spans="2:29" ht="12.75">
      <c r="B1093" s="28"/>
      <c r="AC1093" s="8"/>
    </row>
    <row r="1094" spans="2:29" ht="12.75">
      <c r="B1094" s="28"/>
      <c r="AC1094" s="8"/>
    </row>
    <row r="1095" spans="2:29" ht="12.75">
      <c r="B1095" s="28"/>
      <c r="AC1095" s="8"/>
    </row>
    <row r="1096" spans="2:29" ht="12.75">
      <c r="B1096" s="28"/>
      <c r="AC1096" s="8"/>
    </row>
    <row r="1097" spans="2:29" ht="12.75">
      <c r="B1097" s="28"/>
      <c r="AC1097" s="8"/>
    </row>
    <row r="1098" spans="2:29" ht="12.75">
      <c r="B1098" s="28"/>
      <c r="AC1098" s="8"/>
    </row>
    <row r="1099" spans="2:29" ht="12.75">
      <c r="B1099" s="28"/>
      <c r="AC1099" s="8"/>
    </row>
    <row r="1100" spans="2:29" ht="12.75">
      <c r="B1100" s="28"/>
      <c r="AC1100" s="8"/>
    </row>
    <row r="1101" spans="2:29" ht="12.75">
      <c r="B1101" s="28"/>
      <c r="AC1101" s="8"/>
    </row>
    <row r="1102" spans="2:29" ht="12.75">
      <c r="B1102" s="28"/>
      <c r="AC1102" s="8"/>
    </row>
    <row r="1103" spans="2:29" ht="12.75">
      <c r="B1103" s="28"/>
      <c r="AC1103" s="8"/>
    </row>
    <row r="1104" spans="2:29" ht="12.75">
      <c r="B1104" s="28"/>
      <c r="AC1104" s="8"/>
    </row>
    <row r="1105" spans="2:29" ht="12.75">
      <c r="B1105" s="28"/>
      <c r="AC1105" s="8"/>
    </row>
    <row r="1106" spans="2:29" ht="12.75">
      <c r="B1106" s="28"/>
      <c r="AC1106" s="8"/>
    </row>
    <row r="1107" spans="2:29" ht="12.75">
      <c r="B1107" s="28"/>
      <c r="AC1107" s="8"/>
    </row>
    <row r="1108" spans="2:29" ht="12.75">
      <c r="B1108" s="28"/>
      <c r="AC1108" s="8"/>
    </row>
    <row r="1109" spans="2:29" ht="12.75">
      <c r="B1109" s="28"/>
      <c r="AC1109" s="8"/>
    </row>
    <row r="1110" spans="2:29" ht="12.75">
      <c r="B1110" s="28"/>
      <c r="AC1110" s="8"/>
    </row>
    <row r="1111" spans="2:29" ht="12.75">
      <c r="B1111" s="28"/>
      <c r="AC1111" s="8"/>
    </row>
    <row r="1112" spans="2:29" ht="12.75">
      <c r="B1112" s="28"/>
      <c r="AC1112" s="8"/>
    </row>
    <row r="1113" spans="2:29" ht="12.75">
      <c r="B1113" s="28"/>
      <c r="AC1113" s="8"/>
    </row>
    <row r="1114" spans="2:29" ht="12.75">
      <c r="B1114" s="28"/>
      <c r="AC1114" s="8"/>
    </row>
    <row r="1115" spans="2:29" ht="12.75">
      <c r="B1115" s="28"/>
      <c r="AC1115" s="8"/>
    </row>
    <row r="1116" spans="2:29" ht="12.75">
      <c r="B1116" s="28"/>
      <c r="AC1116" s="8"/>
    </row>
    <row r="1117" spans="2:29" ht="12.75">
      <c r="B1117" s="28"/>
      <c r="AC1117" s="8"/>
    </row>
    <row r="1118" spans="2:29" ht="12.75">
      <c r="B1118" s="28"/>
      <c r="AC1118" s="8"/>
    </row>
    <row r="1119" spans="2:29" ht="12.75">
      <c r="B1119" s="28"/>
      <c r="AC1119" s="8"/>
    </row>
    <row r="1120" spans="2:29" ht="12.75">
      <c r="B1120" s="28"/>
      <c r="AC1120" s="8"/>
    </row>
    <row r="1121" spans="2:29" ht="12.75">
      <c r="B1121" s="28"/>
      <c r="AC1121" s="8"/>
    </row>
    <row r="1122" spans="2:29" ht="12.75">
      <c r="B1122" s="28"/>
      <c r="AC1122" s="8"/>
    </row>
    <row r="1123" spans="2:29" ht="12.75">
      <c r="B1123" s="28"/>
      <c r="AC1123" s="8"/>
    </row>
    <row r="1124" spans="2:29" ht="12.75">
      <c r="B1124" s="28"/>
      <c r="AC1124" s="8"/>
    </row>
    <row r="1125" spans="2:29" ht="12.75">
      <c r="B1125" s="28"/>
      <c r="AC1125" s="8"/>
    </row>
    <row r="1126" spans="2:29" ht="12.75">
      <c r="B1126" s="28"/>
      <c r="AC1126" s="8"/>
    </row>
    <row r="1127" spans="2:29" ht="12.75">
      <c r="B1127" s="28"/>
      <c r="AC1127" s="8"/>
    </row>
    <row r="1128" spans="2:29" ht="12.75">
      <c r="B1128" s="28"/>
      <c r="AC1128" s="8"/>
    </row>
    <row r="1129" spans="2:29" ht="12.75">
      <c r="B1129" s="28"/>
      <c r="AC1129" s="8"/>
    </row>
    <row r="1130" spans="2:29" ht="12.75">
      <c r="B1130" s="28"/>
      <c r="AC1130" s="8"/>
    </row>
    <row r="1131" spans="2:29" ht="12.75">
      <c r="B1131" s="28"/>
      <c r="AC1131" s="8"/>
    </row>
    <row r="1132" spans="2:29" ht="12.75">
      <c r="B1132" s="28"/>
      <c r="AC1132" s="8"/>
    </row>
    <row r="1133" spans="2:29" ht="12.75">
      <c r="B1133" s="28"/>
      <c r="AC1133" s="8"/>
    </row>
    <row r="1134" spans="2:29" ht="12.75">
      <c r="B1134" s="28"/>
      <c r="AC1134" s="8"/>
    </row>
    <row r="1135" spans="2:29" ht="12.75">
      <c r="B1135" s="28"/>
      <c r="AC1135" s="8"/>
    </row>
    <row r="1136" spans="2:29" ht="12.75">
      <c r="B1136" s="28"/>
      <c r="AC1136" s="8"/>
    </row>
    <row r="1137" spans="2:29" ht="12.75">
      <c r="B1137" s="28"/>
      <c r="AC1137" s="8"/>
    </row>
    <row r="1138" spans="2:29" ht="12.75">
      <c r="B1138" s="28"/>
      <c r="AC1138" s="8"/>
    </row>
    <row r="1139" spans="2:29" ht="12.75">
      <c r="B1139" s="28"/>
      <c r="AC1139" s="8"/>
    </row>
    <row r="1140" spans="2:29" ht="12.75">
      <c r="B1140" s="28"/>
      <c r="AC1140" s="8"/>
    </row>
    <row r="1141" spans="2:29" ht="12.75">
      <c r="B1141" s="28"/>
      <c r="AC1141" s="8"/>
    </row>
    <row r="1142" spans="2:29" ht="12.75">
      <c r="B1142" s="28"/>
      <c r="AC1142" s="8"/>
    </row>
    <row r="1143" spans="2:29" ht="12.75">
      <c r="B1143" s="28"/>
      <c r="AC1143" s="8"/>
    </row>
    <row r="1144" spans="2:29" ht="12.75">
      <c r="B1144" s="28"/>
      <c r="AC1144" s="8"/>
    </row>
    <row r="1145" spans="2:29" ht="12.75">
      <c r="B1145" s="28"/>
      <c r="AC1145" s="8"/>
    </row>
    <row r="1146" spans="2:29" ht="12.75">
      <c r="B1146" s="28"/>
      <c r="AC1146" s="8"/>
    </row>
    <row r="1147" spans="2:29" ht="12.75">
      <c r="B1147" s="28"/>
      <c r="AC1147" s="8"/>
    </row>
    <row r="1148" spans="2:29" ht="12.75">
      <c r="B1148" s="28"/>
      <c r="AC1148" s="8"/>
    </row>
    <row r="1149" spans="2:29" ht="12.75">
      <c r="B1149" s="28"/>
      <c r="AC1149" s="8"/>
    </row>
    <row r="1150" spans="2:29" ht="12.75">
      <c r="B1150" s="28"/>
      <c r="AC1150" s="8"/>
    </row>
    <row r="1151" spans="2:29" ht="12.75">
      <c r="B1151" s="28"/>
      <c r="AC1151" s="8"/>
    </row>
    <row r="1152" spans="2:29" ht="12.75">
      <c r="B1152" s="28"/>
      <c r="AC1152" s="8"/>
    </row>
    <row r="1153" spans="2:29" ht="12.75">
      <c r="B1153" s="28"/>
      <c r="AC1153" s="8"/>
    </row>
    <row r="1154" spans="2:29" ht="12.75">
      <c r="B1154" s="28"/>
      <c r="AC1154" s="8"/>
    </row>
    <row r="1155" spans="2:29" ht="12.75">
      <c r="B1155" s="28"/>
      <c r="AC1155" s="8"/>
    </row>
    <row r="1156" spans="2:29" ht="12.75">
      <c r="B1156" s="28"/>
      <c r="AC1156" s="8"/>
    </row>
    <row r="1157" spans="2:29" ht="12.75">
      <c r="B1157" s="28"/>
      <c r="AC1157" s="8"/>
    </row>
    <row r="1158" spans="2:29" ht="12.75">
      <c r="B1158" s="28"/>
      <c r="AC1158" s="8"/>
    </row>
    <row r="1159" spans="2:29" ht="12.75">
      <c r="B1159" s="28"/>
      <c r="AC1159" s="8"/>
    </row>
    <row r="1160" spans="2:29" ht="12.75">
      <c r="B1160" s="28"/>
      <c r="AC1160" s="8"/>
    </row>
    <row r="1161" spans="2:29" ht="12.75">
      <c r="B1161" s="28"/>
      <c r="AC1161" s="8"/>
    </row>
    <row r="1162" spans="2:29" ht="12.75">
      <c r="B1162" s="28"/>
      <c r="AC1162" s="8"/>
    </row>
    <row r="1163" spans="2:29" ht="12.75">
      <c r="B1163" s="28"/>
      <c r="AC1163" s="8"/>
    </row>
    <row r="1164" spans="2:29" ht="12.75">
      <c r="B1164" s="28"/>
      <c r="AC1164" s="8"/>
    </row>
    <row r="1165" spans="2:29" ht="12.75">
      <c r="B1165" s="28"/>
      <c r="AC1165" s="8"/>
    </row>
    <row r="1166" spans="2:29" ht="12.75">
      <c r="B1166" s="28"/>
      <c r="AC1166" s="8"/>
    </row>
    <row r="1167" spans="2:29" ht="12.75">
      <c r="B1167" s="28"/>
      <c r="AC1167" s="8"/>
    </row>
    <row r="1168" spans="2:29" ht="12.75">
      <c r="B1168" s="28"/>
      <c r="AC1168" s="8"/>
    </row>
    <row r="1169" spans="2:29" ht="12.75">
      <c r="B1169" s="28"/>
      <c r="AC1169" s="8"/>
    </row>
    <row r="1170" spans="2:29" ht="12.75">
      <c r="B1170" s="28"/>
      <c r="AC1170" s="8"/>
    </row>
    <row r="1171" spans="2:29" ht="12.75">
      <c r="B1171" s="28"/>
      <c r="AC1171" s="8"/>
    </row>
    <row r="1172" spans="2:29" ht="12.75">
      <c r="B1172" s="28"/>
      <c r="AC1172" s="8"/>
    </row>
    <row r="1173" spans="2:29" ht="12.75">
      <c r="B1173" s="28"/>
      <c r="AC1173" s="8"/>
    </row>
    <row r="1174" spans="2:29" ht="12.75">
      <c r="B1174" s="28"/>
      <c r="AC1174" s="8"/>
    </row>
    <row r="1175" spans="2:29" ht="12.75">
      <c r="B1175" s="28"/>
      <c r="AC1175" s="8"/>
    </row>
    <row r="1176" spans="2:29" ht="12.75">
      <c r="B1176" s="28"/>
      <c r="AC1176" s="8"/>
    </row>
    <row r="1177" spans="2:29" ht="12.75">
      <c r="B1177" s="28"/>
      <c r="AC1177" s="8"/>
    </row>
    <row r="1178" spans="2:29" ht="12.75">
      <c r="B1178" s="28"/>
      <c r="AC1178" s="8"/>
    </row>
    <row r="1179" spans="2:29" ht="12.75">
      <c r="B1179" s="28"/>
      <c r="AC1179" s="8"/>
    </row>
    <row r="1180" spans="2:29" ht="12.75">
      <c r="B1180" s="28"/>
      <c r="AC1180" s="8"/>
    </row>
    <row r="1181" spans="2:29" ht="12.75">
      <c r="B1181" s="28"/>
      <c r="AC1181" s="8"/>
    </row>
    <row r="1182" spans="2:29" ht="12.75">
      <c r="B1182" s="28"/>
      <c r="AC1182" s="8"/>
    </row>
    <row r="1183" spans="2:29" ht="12.75">
      <c r="B1183" s="28"/>
      <c r="AC1183" s="8"/>
    </row>
    <row r="1184" spans="2:29" ht="12.75">
      <c r="B1184" s="28"/>
      <c r="AC1184" s="8"/>
    </row>
    <row r="1185" spans="2:29" ht="12.75">
      <c r="B1185" s="28"/>
      <c r="AC1185" s="8"/>
    </row>
    <row r="1186" spans="2:29" ht="12.75">
      <c r="B1186" s="28"/>
      <c r="AC1186" s="8"/>
    </row>
    <row r="1187" spans="2:29" ht="12.75">
      <c r="B1187" s="28"/>
      <c r="AC1187" s="8"/>
    </row>
    <row r="1188" spans="2:29" ht="12.75">
      <c r="B1188" s="28"/>
      <c r="AC1188" s="8"/>
    </row>
    <row r="1189" spans="2:29" ht="12.75">
      <c r="B1189" s="28"/>
      <c r="AC1189" s="8"/>
    </row>
    <row r="1190" spans="2:29" ht="12.75">
      <c r="B1190" s="28"/>
      <c r="AC1190" s="8"/>
    </row>
    <row r="1191" spans="2:29" ht="12.75">
      <c r="B1191" s="28"/>
      <c r="AC1191" s="8"/>
    </row>
    <row r="1192" spans="2:29" ht="12.75">
      <c r="B1192" s="28"/>
      <c r="AC1192" s="8"/>
    </row>
    <row r="1193" spans="2:29" ht="12.75">
      <c r="B1193" s="28"/>
      <c r="AC1193" s="8"/>
    </row>
    <row r="1194" spans="2:29" ht="12.75">
      <c r="B1194" s="28"/>
      <c r="AC1194" s="8"/>
    </row>
    <row r="1195" spans="2:29" ht="12.75">
      <c r="B1195" s="28"/>
      <c r="AC1195" s="8"/>
    </row>
    <row r="1196" spans="2:29" ht="12.75">
      <c r="B1196" s="28"/>
      <c r="AC1196" s="8"/>
    </row>
    <row r="1197" spans="2:29" ht="12.75">
      <c r="B1197" s="28"/>
      <c r="AC1197" s="8"/>
    </row>
    <row r="1198" spans="2:29" ht="12.75">
      <c r="B1198" s="28"/>
      <c r="AC1198" s="8"/>
    </row>
    <row r="1199" spans="2:29" ht="12.75">
      <c r="B1199" s="28"/>
      <c r="AC1199" s="8"/>
    </row>
    <row r="1200" spans="2:29" ht="12.75">
      <c r="B1200" s="28"/>
      <c r="AC1200" s="8"/>
    </row>
    <row r="1201" spans="2:29" ht="12.75">
      <c r="B1201" s="28"/>
      <c r="AC1201" s="8"/>
    </row>
    <row r="1202" spans="2:29" ht="12.75">
      <c r="B1202" s="28"/>
      <c r="AC1202" s="8"/>
    </row>
    <row r="1203" spans="2:29" ht="12.75">
      <c r="B1203" s="28"/>
      <c r="AC1203" s="8"/>
    </row>
    <row r="1204" spans="2:29" ht="12.75">
      <c r="B1204" s="28"/>
      <c r="AC1204" s="8"/>
    </row>
    <row r="1205" spans="2:29" ht="12.75">
      <c r="B1205" s="28"/>
      <c r="AC1205" s="8"/>
    </row>
    <row r="1206" spans="2:29" ht="12.75">
      <c r="B1206" s="28"/>
      <c r="AC1206" s="8"/>
    </row>
    <row r="1207" spans="2:29" ht="12.75">
      <c r="B1207" s="28"/>
      <c r="AC1207" s="8"/>
    </row>
    <row r="1208" spans="2:29" ht="12.75">
      <c r="B1208" s="28"/>
      <c r="AC1208" s="8"/>
    </row>
    <row r="1209" spans="2:29" ht="12.75">
      <c r="B1209" s="28"/>
      <c r="AC1209" s="8"/>
    </row>
    <row r="1210" spans="2:29" ht="12.75">
      <c r="B1210" s="28"/>
      <c r="AC1210" s="8"/>
    </row>
    <row r="1211" spans="2:29" ht="12.75">
      <c r="B1211" s="28"/>
      <c r="AC1211" s="8"/>
    </row>
    <row r="1212" spans="2:29" ht="12.75">
      <c r="B1212" s="28"/>
      <c r="AC1212" s="8"/>
    </row>
    <row r="1213" spans="2:29" ht="12.75">
      <c r="B1213" s="28"/>
      <c r="AC1213" s="8"/>
    </row>
    <row r="1214" spans="2:29" ht="12.75">
      <c r="B1214" s="28"/>
      <c r="AC1214" s="8"/>
    </row>
    <row r="1215" spans="2:29" ht="12.75">
      <c r="B1215" s="28"/>
      <c r="AC1215" s="8"/>
    </row>
    <row r="1216" spans="2:29" ht="12.75">
      <c r="B1216" s="28"/>
      <c r="AC1216" s="8"/>
    </row>
    <row r="1217" spans="2:29" ht="12.75">
      <c r="B1217" s="28"/>
      <c r="AC1217" s="8"/>
    </row>
    <row r="1218" spans="2:29" ht="12.75">
      <c r="B1218" s="28"/>
      <c r="AC1218" s="8"/>
    </row>
    <row r="1219" spans="2:29" ht="12.75">
      <c r="B1219" s="28"/>
      <c r="AC1219" s="8"/>
    </row>
    <row r="1220" spans="2:29" ht="12.75">
      <c r="B1220" s="28"/>
      <c r="AC1220" s="8"/>
    </row>
    <row r="1221" spans="2:29" ht="12.75">
      <c r="B1221" s="28"/>
      <c r="AC1221" s="8"/>
    </row>
    <row r="1222" spans="2:29" ht="12.75">
      <c r="B1222" s="28"/>
      <c r="AC1222" s="8"/>
    </row>
    <row r="1223" spans="2:29" ht="12.75">
      <c r="B1223" s="28"/>
      <c r="AC1223" s="8"/>
    </row>
    <row r="1224" spans="2:29" ht="12.75">
      <c r="B1224" s="28"/>
      <c r="AC1224" s="8"/>
    </row>
    <row r="1225" spans="2:29" ht="12.75">
      <c r="B1225" s="28"/>
      <c r="AC1225" s="8"/>
    </row>
    <row r="1226" spans="2:29" ht="12.75">
      <c r="B1226" s="28"/>
      <c r="AC1226" s="8"/>
    </row>
    <row r="1227" spans="2:29" ht="12.75">
      <c r="B1227" s="28"/>
      <c r="AC1227" s="8"/>
    </row>
    <row r="1228" spans="2:29" ht="12.75">
      <c r="B1228" s="28"/>
      <c r="AC1228" s="8"/>
    </row>
    <row r="1229" spans="2:29" ht="12.75">
      <c r="B1229" s="28"/>
      <c r="AC1229" s="8"/>
    </row>
    <row r="1230" spans="2:29" ht="12.75">
      <c r="B1230" s="28"/>
      <c r="AC1230" s="8"/>
    </row>
    <row r="1231" spans="2:29" ht="12.75">
      <c r="B1231" s="28"/>
      <c r="AC1231" s="8"/>
    </row>
    <row r="1232" spans="2:29" ht="12.75">
      <c r="B1232" s="28"/>
      <c r="AC1232" s="8"/>
    </row>
    <row r="1233" spans="2:29" ht="12.75">
      <c r="B1233" s="28"/>
      <c r="AC1233" s="8"/>
    </row>
    <row r="1234" spans="2:29" ht="12.75">
      <c r="B1234" s="28"/>
      <c r="AC1234" s="8"/>
    </row>
    <row r="1235" spans="2:29" ht="12.75">
      <c r="B1235" s="28"/>
      <c r="AC1235" s="8"/>
    </row>
    <row r="1236" spans="2:29" ht="12.75">
      <c r="B1236" s="28"/>
      <c r="AC1236" s="8"/>
    </row>
    <row r="1237" spans="2:29" ht="12.75">
      <c r="B1237" s="28"/>
      <c r="AC1237" s="8"/>
    </row>
    <row r="1238" spans="2:29" ht="12.75">
      <c r="B1238" s="28"/>
      <c r="AC1238" s="8"/>
    </row>
    <row r="1239" spans="2:29" ht="12.75">
      <c r="B1239" s="28"/>
      <c r="AC1239" s="8"/>
    </row>
    <row r="1240" spans="2:29" ht="12.75">
      <c r="B1240" s="28"/>
      <c r="AC1240" s="8"/>
    </row>
    <row r="1241" spans="2:29" ht="12.75">
      <c r="B1241" s="28"/>
      <c r="AC1241" s="8"/>
    </row>
    <row r="1242" spans="2:29" ht="12.75">
      <c r="B1242" s="28"/>
      <c r="AC1242" s="8"/>
    </row>
    <row r="1243" spans="2:29" ht="12.75">
      <c r="B1243" s="28"/>
      <c r="AC1243" s="8"/>
    </row>
    <row r="1244" spans="2:29" ht="12.75">
      <c r="B1244" s="28"/>
      <c r="AC1244" s="8"/>
    </row>
    <row r="1245" spans="2:29" ht="12.75">
      <c r="B1245" s="28"/>
      <c r="AC1245" s="8"/>
    </row>
    <row r="1246" spans="2:29" ht="12.75">
      <c r="B1246" s="28"/>
      <c r="AC1246" s="8"/>
    </row>
    <row r="1247" spans="2:29" ht="12.75">
      <c r="B1247" s="28"/>
      <c r="AC1247" s="8"/>
    </row>
    <row r="1248" spans="2:29" ht="12.75">
      <c r="B1248" s="28"/>
      <c r="AC1248" s="8"/>
    </row>
    <row r="1249" spans="2:29" ht="12.75">
      <c r="B1249" s="28"/>
      <c r="AC1249" s="8"/>
    </row>
    <row r="1250" spans="2:29" ht="12.75">
      <c r="B1250" s="28"/>
      <c r="AC1250" s="8"/>
    </row>
    <row r="1251" spans="2:29" ht="12.75">
      <c r="B1251" s="28"/>
      <c r="AC1251" s="8"/>
    </row>
    <row r="1252" spans="2:29" ht="12.75">
      <c r="B1252" s="28"/>
      <c r="AC1252" s="8"/>
    </row>
    <row r="1253" spans="2:29" ht="12.75">
      <c r="B1253" s="28"/>
      <c r="AC1253" s="8"/>
    </row>
    <row r="1254" spans="2:29" ht="12.75">
      <c r="B1254" s="28"/>
      <c r="AC1254" s="8"/>
    </row>
    <row r="1255" spans="2:29" ht="12.75">
      <c r="B1255" s="28"/>
      <c r="AC1255" s="8"/>
    </row>
    <row r="1256" spans="2:29" ht="12.75">
      <c r="B1256" s="28"/>
      <c r="AC1256" s="8"/>
    </row>
    <row r="1257" spans="2:29" ht="12.75">
      <c r="B1257" s="28"/>
      <c r="AC1257" s="8"/>
    </row>
    <row r="1258" spans="2:29" ht="12.75">
      <c r="B1258" s="28"/>
      <c r="AC1258" s="8"/>
    </row>
    <row r="1259" spans="2:29" ht="12.75">
      <c r="B1259" s="28"/>
      <c r="AC1259" s="8"/>
    </row>
    <row r="1260" spans="2:29" ht="12.75">
      <c r="B1260" s="28"/>
      <c r="AC1260" s="8"/>
    </row>
    <row r="1261" spans="2:29" ht="12.75">
      <c r="B1261" s="28"/>
      <c r="AC1261" s="8"/>
    </row>
    <row r="1262" spans="2:29" ht="12.75">
      <c r="B1262" s="28"/>
      <c r="AC1262" s="8"/>
    </row>
    <row r="1263" spans="2:29" ht="12.75">
      <c r="B1263" s="28"/>
      <c r="AC1263" s="8"/>
    </row>
    <row r="1264" spans="2:29" ht="12.75">
      <c r="B1264" s="28"/>
      <c r="AC1264" s="8"/>
    </row>
    <row r="1265" spans="2:29" ht="12.75">
      <c r="B1265" s="28"/>
      <c r="AC1265" s="8"/>
    </row>
    <row r="1266" spans="2:29" ht="12.75">
      <c r="B1266" s="28"/>
      <c r="AC1266" s="8"/>
    </row>
    <row r="1267" spans="2:29" ht="12.75">
      <c r="B1267" s="28"/>
      <c r="AC1267" s="8"/>
    </row>
    <row r="1268" spans="2:29" ht="12.75">
      <c r="B1268" s="28"/>
      <c r="AC1268" s="8"/>
    </row>
    <row r="1269" spans="2:29" ht="12.75">
      <c r="B1269" s="28"/>
      <c r="AC1269" s="8"/>
    </row>
    <row r="1270" spans="2:29" ht="12.75">
      <c r="B1270" s="28"/>
      <c r="AC1270" s="8"/>
    </row>
    <row r="1271" spans="2:29" ht="12.75">
      <c r="B1271" s="28"/>
      <c r="AC1271" s="8"/>
    </row>
    <row r="1272" spans="2:29" ht="12.75">
      <c r="B1272" s="28"/>
      <c r="AC1272" s="8"/>
    </row>
    <row r="1273" spans="2:29" ht="12.75">
      <c r="B1273" s="28"/>
      <c r="AC1273" s="8"/>
    </row>
    <row r="1274" spans="2:29" ht="12.75">
      <c r="B1274" s="28"/>
      <c r="AC1274" s="8"/>
    </row>
    <row r="1275" spans="2:29" ht="12.75">
      <c r="B1275" s="28"/>
      <c r="AC1275" s="8"/>
    </row>
    <row r="1276" spans="2:29" ht="12.75">
      <c r="B1276" s="28"/>
      <c r="AC1276" s="8"/>
    </row>
    <row r="1277" spans="2:29" ht="12.75">
      <c r="B1277" s="28"/>
      <c r="AC1277" s="8"/>
    </row>
    <row r="1278" spans="2:29" ht="12.75">
      <c r="B1278" s="28"/>
      <c r="AC1278" s="8"/>
    </row>
    <row r="1279" spans="2:29" ht="12.75">
      <c r="B1279" s="28"/>
      <c r="AC1279" s="8"/>
    </row>
    <row r="1280" spans="2:29" ht="12.75">
      <c r="B1280" s="28"/>
      <c r="AC1280" s="8"/>
    </row>
    <row r="1281" spans="2:29" ht="12.75">
      <c r="B1281" s="28"/>
      <c r="AC1281" s="8"/>
    </row>
    <row r="1282" spans="2:29" ht="12.75">
      <c r="B1282" s="28"/>
      <c r="AC1282" s="8"/>
    </row>
    <row r="1283" spans="2:29" ht="12.75">
      <c r="B1283" s="28"/>
      <c r="AC1283" s="8"/>
    </row>
    <row r="1284" spans="2:29" ht="12.75">
      <c r="B1284" s="28"/>
      <c r="AC1284" s="8"/>
    </row>
    <row r="1285" spans="2:29" ht="12.75">
      <c r="B1285" s="28"/>
      <c r="AC1285" s="8"/>
    </row>
    <row r="1286" spans="2:29" ht="12.75">
      <c r="B1286" s="28"/>
      <c r="AC1286" s="8"/>
    </row>
    <row r="1287" spans="2:29" ht="12.75">
      <c r="B1287" s="28"/>
      <c r="AC1287" s="8"/>
    </row>
    <row r="1288" spans="2:29" ht="12.75">
      <c r="B1288" s="28"/>
      <c r="AC1288" s="8"/>
    </row>
    <row r="1289" spans="2:29" ht="12.75">
      <c r="B1289" s="28"/>
      <c r="AC1289" s="8"/>
    </row>
    <row r="1290" spans="2:29" ht="12.75">
      <c r="B1290" s="28"/>
      <c r="AC1290" s="8"/>
    </row>
    <row r="1291" spans="2:29" ht="12.75">
      <c r="B1291" s="28"/>
      <c r="AC1291" s="8"/>
    </row>
    <row r="1292" spans="2:29" ht="12.75">
      <c r="B1292" s="28"/>
      <c r="AC1292" s="8"/>
    </row>
    <row r="1293" spans="2:29" ht="12.75">
      <c r="B1293" s="28"/>
      <c r="AC1293" s="8"/>
    </row>
    <row r="1294" spans="2:29" ht="12.75">
      <c r="B1294" s="28"/>
      <c r="AC1294" s="8"/>
    </row>
    <row r="1295" spans="2:29" ht="12.75">
      <c r="B1295" s="28"/>
      <c r="AC1295" s="8"/>
    </row>
    <row r="1296" spans="2:29" ht="12.75">
      <c r="B1296" s="28"/>
      <c r="AC1296" s="8"/>
    </row>
    <row r="1297" spans="2:29" ht="12.75">
      <c r="B1297" s="28"/>
      <c r="AC1297" s="8"/>
    </row>
    <row r="1298" spans="2:29" ht="12.75">
      <c r="B1298" s="28"/>
      <c r="AC1298" s="8"/>
    </row>
    <row r="1299" spans="2:29" ht="12.75">
      <c r="B1299" s="28"/>
      <c r="AC1299" s="8"/>
    </row>
    <row r="1300" spans="2:29" ht="12.75">
      <c r="B1300" s="28"/>
      <c r="AC1300" s="8"/>
    </row>
    <row r="1301" spans="2:29" ht="12.75">
      <c r="B1301" s="28"/>
      <c r="AC1301" s="8"/>
    </row>
    <row r="1302" spans="2:29" ht="12.75">
      <c r="B1302" s="28"/>
      <c r="AC1302" s="8"/>
    </row>
    <row r="1303" spans="2:29" ht="12.75">
      <c r="B1303" s="28"/>
      <c r="AC1303" s="8"/>
    </row>
    <row r="1304" spans="2:29" ht="12.75">
      <c r="B1304" s="28"/>
      <c r="AC1304" s="8"/>
    </row>
    <row r="1305" spans="2:29" ht="12.75">
      <c r="B1305" s="28"/>
      <c r="AC1305" s="8"/>
    </row>
    <row r="1306" spans="2:29" ht="12.75">
      <c r="B1306" s="28"/>
      <c r="AC1306" s="8"/>
    </row>
    <row r="1307" spans="2:29" ht="12.75">
      <c r="B1307" s="28"/>
      <c r="AC1307" s="8"/>
    </row>
    <row r="1308" spans="2:29" ht="12.75">
      <c r="B1308" s="28"/>
      <c r="AC1308" s="8"/>
    </row>
    <row r="1309" spans="2:29" ht="12.75">
      <c r="B1309" s="28"/>
      <c r="AC1309" s="8"/>
    </row>
    <row r="1310" spans="2:29" ht="12.75">
      <c r="B1310" s="28"/>
      <c r="AC1310" s="8"/>
    </row>
    <row r="1311" spans="2:29" ht="12.75">
      <c r="B1311" s="28"/>
      <c r="AC1311" s="8"/>
    </row>
    <row r="1312" spans="2:29" ht="12.75">
      <c r="B1312" s="28"/>
      <c r="AC1312" s="8"/>
    </row>
    <row r="1313" spans="2:29" ht="12.75">
      <c r="B1313" s="28"/>
      <c r="AC1313" s="8"/>
    </row>
    <row r="1314" spans="2:29" ht="12.75">
      <c r="B1314" s="28"/>
      <c r="AC1314" s="8"/>
    </row>
    <row r="1315" spans="2:29" ht="12.75">
      <c r="B1315" s="28"/>
      <c r="AC1315" s="8"/>
    </row>
    <row r="1316" spans="2:29" ht="12.75">
      <c r="B1316" s="28"/>
      <c r="AC1316" s="8"/>
    </row>
    <row r="1317" spans="2:29" ht="12.75">
      <c r="B1317" s="28"/>
      <c r="AC1317" s="8"/>
    </row>
    <row r="1318" spans="2:29" ht="12.75">
      <c r="B1318" s="28"/>
      <c r="AC1318" s="8"/>
    </row>
    <row r="1319" spans="2:29" ht="12.75">
      <c r="B1319" s="28"/>
      <c r="AC1319" s="8"/>
    </row>
    <row r="1320" spans="2:29" ht="12.75">
      <c r="B1320" s="28"/>
      <c r="AC1320" s="8"/>
    </row>
    <row r="1321" spans="2:29" ht="12.75">
      <c r="B1321" s="28"/>
      <c r="AC1321" s="8"/>
    </row>
    <row r="1322" spans="2:29" ht="12.75">
      <c r="B1322" s="28"/>
      <c r="AC1322" s="8"/>
    </row>
    <row r="1323" spans="2:29" ht="12.75">
      <c r="B1323" s="28"/>
      <c r="AC1323" s="8"/>
    </row>
    <row r="1324" spans="2:29" ht="12.75">
      <c r="B1324" s="28"/>
      <c r="AC1324" s="8"/>
    </row>
    <row r="1325" spans="2:29" ht="12.75">
      <c r="B1325" s="28"/>
      <c r="AC1325" s="8"/>
    </row>
    <row r="1326" spans="2:29" ht="12.75">
      <c r="B1326" s="28"/>
      <c r="AC1326" s="8"/>
    </row>
    <row r="1327" spans="2:29" ht="12.75">
      <c r="B1327" s="28"/>
      <c r="AC1327" s="8"/>
    </row>
    <row r="1328" spans="2:29" ht="12.75">
      <c r="B1328" s="28"/>
      <c r="AC1328" s="8"/>
    </row>
    <row r="1329" spans="2:29" ht="12.75">
      <c r="B1329" s="28"/>
      <c r="AC1329" s="8"/>
    </row>
    <row r="1330" spans="2:29" ht="12.75">
      <c r="B1330" s="28"/>
      <c r="AC1330" s="8"/>
    </row>
    <row r="1331" spans="2:29" ht="12.75">
      <c r="B1331" s="28"/>
      <c r="AC1331" s="8"/>
    </row>
    <row r="1332" spans="2:29" ht="12.75">
      <c r="B1332" s="28"/>
      <c r="AC1332" s="8"/>
    </row>
    <row r="1333" spans="2:29" ht="12.75">
      <c r="B1333" s="28"/>
      <c r="AC1333" s="8"/>
    </row>
    <row r="1334" spans="2:29" ht="12.75">
      <c r="B1334" s="28"/>
      <c r="AC1334" s="8"/>
    </row>
    <row r="1335" spans="2:29" ht="12.75">
      <c r="B1335" s="28"/>
      <c r="AC1335" s="8"/>
    </row>
    <row r="1336" spans="2:29" ht="12.75">
      <c r="B1336" s="28"/>
      <c r="AC1336" s="8"/>
    </row>
    <row r="1337" spans="2:29" ht="12.75">
      <c r="B1337" s="28"/>
      <c r="AC1337" s="8"/>
    </row>
    <row r="1338" spans="2:29" ht="12.75">
      <c r="B1338" s="28"/>
      <c r="AC1338" s="8"/>
    </row>
    <row r="1339" spans="2:29" ht="12.75">
      <c r="B1339" s="28"/>
      <c r="AC1339" s="8"/>
    </row>
    <row r="1340" spans="2:29" ht="12.75">
      <c r="B1340" s="28"/>
      <c r="AC1340" s="8"/>
    </row>
    <row r="1341" spans="2:29" ht="12.75">
      <c r="B1341" s="28"/>
      <c r="AC1341" s="8"/>
    </row>
    <row r="1342" spans="2:29" ht="12.75">
      <c r="B1342" s="28"/>
      <c r="AC1342" s="8"/>
    </row>
    <row r="1343" spans="2:29" ht="12.75">
      <c r="B1343" s="28"/>
      <c r="AC1343" s="8"/>
    </row>
    <row r="1344" spans="2:29" ht="12.75">
      <c r="B1344" s="28"/>
      <c r="AC1344" s="8"/>
    </row>
    <row r="1345" spans="2:29" ht="12.75">
      <c r="B1345" s="28"/>
      <c r="AC1345" s="8"/>
    </row>
    <row r="1346" spans="2:29" ht="12.75">
      <c r="B1346" s="28"/>
      <c r="AC1346" s="8"/>
    </row>
    <row r="1347" spans="2:29" ht="12.75">
      <c r="B1347" s="28"/>
      <c r="AC1347" s="8"/>
    </row>
    <row r="1348" spans="2:29" ht="12.75">
      <c r="B1348" s="28"/>
      <c r="AC1348" s="8"/>
    </row>
    <row r="1349" spans="2:29" ht="12.75">
      <c r="B1349" s="28"/>
      <c r="AC1349" s="8"/>
    </row>
    <row r="1350" spans="2:29" ht="12.75">
      <c r="B1350" s="28"/>
      <c r="AC1350" s="8"/>
    </row>
    <row r="1351" spans="2:29" ht="12.75">
      <c r="B1351" s="28"/>
      <c r="AC1351" s="8"/>
    </row>
    <row r="1352" spans="2:29" ht="12.75">
      <c r="B1352" s="28"/>
      <c r="AC1352" s="8"/>
    </row>
    <row r="1353" spans="2:29" ht="12.75">
      <c r="B1353" s="28"/>
      <c r="AC1353" s="8"/>
    </row>
    <row r="1354" spans="2:29" ht="12.75">
      <c r="B1354" s="28"/>
      <c r="AC1354" s="8"/>
    </row>
    <row r="1355" spans="2:29" ht="12.75">
      <c r="B1355" s="28"/>
      <c r="AC1355" s="8"/>
    </row>
    <row r="1356" spans="2:29" ht="12.75">
      <c r="B1356" s="28"/>
      <c r="AC1356" s="8"/>
    </row>
    <row r="1357" spans="2:29" ht="12.75">
      <c r="B1357" s="28"/>
      <c r="AC1357" s="8"/>
    </row>
    <row r="1358" spans="2:29" ht="12.75">
      <c r="B1358" s="28"/>
      <c r="AC1358" s="8"/>
    </row>
    <row r="1359" spans="2:29" ht="12.75">
      <c r="B1359" s="28"/>
      <c r="AC1359" s="8"/>
    </row>
    <row r="1360" spans="2:29" ht="12.75">
      <c r="B1360" s="28"/>
      <c r="AC1360" s="8"/>
    </row>
    <row r="1361" spans="2:29" ht="12.75">
      <c r="B1361" s="28"/>
      <c r="AC1361" s="8"/>
    </row>
    <row r="1362" spans="2:29" ht="12.75">
      <c r="B1362" s="28"/>
      <c r="AC1362" s="8"/>
    </row>
    <row r="1363" spans="2:29" ht="12.75">
      <c r="B1363" s="28"/>
      <c r="AC1363" s="8"/>
    </row>
    <row r="1364" spans="2:29" ht="12.75">
      <c r="B1364" s="28"/>
      <c r="AC1364" s="8"/>
    </row>
    <row r="1365" spans="2:29" ht="12.75">
      <c r="B1365" s="28"/>
      <c r="AC1365" s="8"/>
    </row>
    <row r="1366" spans="2:29" ht="12.75">
      <c r="B1366" s="28"/>
      <c r="AC1366" s="8"/>
    </row>
    <row r="1367" spans="2:29" ht="12.75">
      <c r="B1367" s="28"/>
      <c r="AC1367" s="8"/>
    </row>
    <row r="1368" spans="2:29" ht="12.75">
      <c r="B1368" s="28"/>
      <c r="AC1368" s="8"/>
    </row>
    <row r="1369" spans="2:29" ht="12.75">
      <c r="B1369" s="28"/>
      <c r="AC1369" s="8"/>
    </row>
    <row r="1370" spans="2:29" ht="12.75">
      <c r="B1370" s="28"/>
      <c r="AC1370" s="8"/>
    </row>
    <row r="1371" spans="2:29" ht="12.75">
      <c r="B1371" s="28"/>
      <c r="AC1371" s="8"/>
    </row>
    <row r="1372" spans="2:29" ht="12.75">
      <c r="B1372" s="28"/>
      <c r="AC1372" s="8"/>
    </row>
    <row r="1373" spans="2:29" ht="12.75">
      <c r="B1373" s="28"/>
      <c r="AC1373" s="8"/>
    </row>
    <row r="1374" spans="2:29" ht="12.75">
      <c r="B1374" s="28"/>
      <c r="AC1374" s="8"/>
    </row>
    <row r="1375" spans="2:29" ht="12.75">
      <c r="B1375" s="28"/>
      <c r="AC1375" s="8"/>
    </row>
    <row r="1376" spans="2:29" ht="12.75">
      <c r="B1376" s="28"/>
      <c r="AC1376" s="8"/>
    </row>
    <row r="1377" spans="2:29" ht="12.75">
      <c r="B1377" s="28"/>
      <c r="AC1377" s="8"/>
    </row>
    <row r="1378" spans="2:29" ht="12.75">
      <c r="B1378" s="28"/>
      <c r="AC1378" s="8"/>
    </row>
    <row r="1379" spans="2:29" ht="12.75">
      <c r="B1379" s="28"/>
      <c r="AC1379" s="8"/>
    </row>
    <row r="1380" spans="2:29" ht="12.75">
      <c r="B1380" s="28"/>
      <c r="AC1380" s="8"/>
    </row>
    <row r="1381" spans="2:29" ht="12.75">
      <c r="B1381" s="28"/>
      <c r="AC1381" s="8"/>
    </row>
    <row r="1382" spans="2:29" ht="12.75">
      <c r="B1382" s="28"/>
      <c r="AC1382" s="8"/>
    </row>
    <row r="1383" spans="2:29" ht="12.75">
      <c r="B1383" s="28"/>
      <c r="AC1383" s="8"/>
    </row>
    <row r="1384" spans="2:29" ht="12.75">
      <c r="B1384" s="28"/>
      <c r="AC1384" s="8"/>
    </row>
    <row r="1385" spans="2:29" ht="12.75">
      <c r="B1385" s="28"/>
      <c r="AC1385" s="8"/>
    </row>
    <row r="1386" spans="2:29" ht="12.75">
      <c r="B1386" s="28"/>
      <c r="AC1386" s="8"/>
    </row>
    <row r="1387" spans="2:29" ht="12.75">
      <c r="B1387" s="28"/>
      <c r="AC1387" s="8"/>
    </row>
    <row r="1388" spans="2:29" ht="12.75">
      <c r="B1388" s="28"/>
      <c r="AC1388" s="8"/>
    </row>
    <row r="1389" spans="2:29" ht="12.75">
      <c r="B1389" s="28"/>
      <c r="AC1389" s="8"/>
    </row>
    <row r="1390" spans="2:29" ht="12.75">
      <c r="B1390" s="28"/>
      <c r="AC1390" s="8"/>
    </row>
    <row r="1391" spans="2:29" ht="12.75">
      <c r="B1391" s="28"/>
      <c r="AC1391" s="8"/>
    </row>
    <row r="1392" spans="2:29" ht="12.75">
      <c r="B1392" s="28"/>
      <c r="AC1392" s="8"/>
    </row>
    <row r="1393" spans="2:29" ht="12.75">
      <c r="B1393" s="28"/>
      <c r="AC1393" s="8"/>
    </row>
    <row r="1394" spans="2:29" ht="12.75">
      <c r="B1394" s="28"/>
      <c r="AC1394" s="8"/>
    </row>
    <row r="1395" spans="2:29" ht="12.75">
      <c r="B1395" s="28"/>
      <c r="AC1395" s="8"/>
    </row>
    <row r="1396" spans="2:29" ht="12.75">
      <c r="B1396" s="28"/>
      <c r="AC1396" s="8"/>
    </row>
    <row r="1397" spans="2:29" ht="12.75">
      <c r="B1397" s="28"/>
      <c r="AC1397" s="8"/>
    </row>
    <row r="1398" spans="2:29" ht="12.75">
      <c r="B1398" s="28"/>
      <c r="AC1398" s="8"/>
    </row>
    <row r="1399" spans="2:29" ht="12.75">
      <c r="B1399" s="28"/>
      <c r="AC1399" s="8"/>
    </row>
    <row r="1400" spans="2:29" ht="12.75">
      <c r="B1400" s="28"/>
      <c r="AC1400" s="8"/>
    </row>
    <row r="1401" spans="2:29" ht="12.75">
      <c r="B1401" s="28"/>
      <c r="AC1401" s="8"/>
    </row>
    <row r="1402" spans="2:29" ht="12.75">
      <c r="B1402" s="28"/>
      <c r="AC1402" s="8"/>
    </row>
    <row r="1403" spans="2:29" ht="12.75">
      <c r="B1403" s="28"/>
      <c r="AC1403" s="8"/>
    </row>
    <row r="1404" spans="2:29" ht="12.75">
      <c r="B1404" s="28"/>
      <c r="AC1404" s="8"/>
    </row>
    <row r="1405" spans="2:29" ht="12.75">
      <c r="B1405" s="28"/>
      <c r="AC1405" s="8"/>
    </row>
    <row r="1406" spans="2:29" ht="12.75">
      <c r="B1406" s="28"/>
      <c r="AC1406" s="8"/>
    </row>
    <row r="1407" spans="2:29" ht="12.75">
      <c r="B1407" s="28"/>
      <c r="AC1407" s="8"/>
    </row>
    <row r="1408" spans="2:29" ht="12.75">
      <c r="B1408" s="28"/>
      <c r="AC1408" s="8"/>
    </row>
    <row r="1409" spans="2:29" ht="12.75">
      <c r="B1409" s="28"/>
      <c r="AC1409" s="8"/>
    </row>
    <row r="1410" spans="2:29" ht="12.75">
      <c r="B1410" s="28"/>
      <c r="AC1410" s="8"/>
    </row>
    <row r="1411" spans="2:29" ht="12.75">
      <c r="B1411" s="28"/>
      <c r="AC1411" s="8"/>
    </row>
    <row r="1412" spans="2:29" ht="12.75">
      <c r="B1412" s="28"/>
      <c r="AC1412" s="8"/>
    </row>
    <row r="1413" spans="2:29" ht="12.75">
      <c r="B1413" s="28"/>
      <c r="AC1413" s="8"/>
    </row>
    <row r="1414" spans="2:29" ht="12.75">
      <c r="B1414" s="28"/>
      <c r="AC1414" s="8"/>
    </row>
    <row r="1415" spans="2:29" ht="12.75">
      <c r="B1415" s="28"/>
      <c r="AC1415" s="8"/>
    </row>
    <row r="1416" spans="2:29" ht="12.75">
      <c r="B1416" s="28"/>
      <c r="AC1416" s="8"/>
    </row>
    <row r="1417" spans="2:29" ht="12.75">
      <c r="B1417" s="28"/>
      <c r="AC1417" s="8"/>
    </row>
    <row r="1418" spans="2:29" ht="12.75">
      <c r="B1418" s="28"/>
      <c r="AC1418" s="8"/>
    </row>
    <row r="1419" spans="2:29" ht="12.75">
      <c r="B1419" s="28"/>
      <c r="AC1419" s="8"/>
    </row>
    <row r="1420" spans="2:29" ht="12.75">
      <c r="B1420" s="28"/>
      <c r="AC1420" s="8"/>
    </row>
    <row r="1421" spans="2:29" ht="12.75">
      <c r="B1421" s="28"/>
      <c r="AC1421" s="8"/>
    </row>
    <row r="1422" spans="2:29" ht="12.75">
      <c r="B1422" s="28"/>
      <c r="AC1422" s="8"/>
    </row>
    <row r="1423" spans="2:29" ht="12.75">
      <c r="B1423" s="28"/>
      <c r="AC1423" s="8"/>
    </row>
    <row r="1424" spans="2:29" ht="12.75">
      <c r="B1424" s="28"/>
      <c r="AC1424" s="8"/>
    </row>
    <row r="1425" spans="2:29" ht="12.75">
      <c r="B1425" s="28"/>
      <c r="AC1425" s="8"/>
    </row>
    <row r="1426" spans="2:29" ht="12.75">
      <c r="B1426" s="28"/>
      <c r="AC1426" s="8"/>
    </row>
    <row r="1427" spans="2:29" ht="12.75">
      <c r="B1427" s="28"/>
      <c r="AC1427" s="8"/>
    </row>
    <row r="1428" spans="2:29" ht="12.75">
      <c r="B1428" s="28"/>
      <c r="AC1428" s="8"/>
    </row>
    <row r="1429" spans="2:29" ht="12.75">
      <c r="B1429" s="28"/>
      <c r="AC1429" s="8"/>
    </row>
    <row r="1430" spans="2:29" ht="12.75">
      <c r="B1430" s="28"/>
      <c r="AC1430" s="8"/>
    </row>
    <row r="1431" spans="2:29" ht="12.75">
      <c r="B1431" s="28"/>
      <c r="AC1431" s="8"/>
    </row>
    <row r="1432" spans="2:29" ht="12.75">
      <c r="B1432" s="28"/>
      <c r="AC1432" s="8"/>
    </row>
    <row r="1433" spans="2:29" ht="12.75">
      <c r="B1433" s="28"/>
      <c r="AC1433" s="8"/>
    </row>
    <row r="1434" spans="2:29" ht="12.75">
      <c r="B1434" s="28"/>
      <c r="AC1434" s="8"/>
    </row>
    <row r="1435" spans="2:29" ht="12.75">
      <c r="B1435" s="28"/>
      <c r="AC1435" s="8"/>
    </row>
    <row r="1436" spans="2:29" ht="12.75">
      <c r="B1436" s="28"/>
      <c r="AC1436" s="8"/>
    </row>
    <row r="1437" spans="2:29" ht="12.75">
      <c r="B1437" s="28"/>
      <c r="AC1437" s="8"/>
    </row>
    <row r="1438" spans="2:29" ht="12.75">
      <c r="B1438" s="28"/>
      <c r="AC1438" s="8"/>
    </row>
    <row r="1439" spans="2:29" ht="12.75">
      <c r="B1439" s="28"/>
      <c r="AC1439" s="8"/>
    </row>
    <row r="1440" spans="2:29" ht="12.75">
      <c r="B1440" s="28"/>
      <c r="AC1440" s="8"/>
    </row>
    <row r="1441" spans="2:29" ht="12.75">
      <c r="B1441" s="28"/>
      <c r="AC1441" s="8"/>
    </row>
    <row r="1442" spans="2:29" ht="12.75">
      <c r="B1442" s="28"/>
      <c r="AC1442" s="8"/>
    </row>
    <row r="1443" spans="2:29" ht="12.75">
      <c r="B1443" s="28"/>
      <c r="AC1443" s="8"/>
    </row>
    <row r="1444" spans="2:29" ht="12.75">
      <c r="B1444" s="28"/>
      <c r="AC1444" s="8"/>
    </row>
    <row r="1445" spans="2:29" ht="12.75">
      <c r="B1445" s="28"/>
      <c r="AC1445" s="8"/>
    </row>
    <row r="1446" spans="2:29" ht="12.75">
      <c r="B1446" s="28"/>
      <c r="AC1446" s="8"/>
    </row>
    <row r="1447" spans="2:29" ht="12.75">
      <c r="B1447" s="28"/>
      <c r="AC1447" s="8"/>
    </row>
    <row r="1448" spans="2:29" ht="12.75">
      <c r="B1448" s="28"/>
      <c r="AC1448" s="8"/>
    </row>
    <row r="1449" spans="2:29" ht="12.75">
      <c r="B1449" s="28"/>
      <c r="AC1449" s="8"/>
    </row>
    <row r="1450" spans="2:29" ht="12.75">
      <c r="B1450" s="28"/>
      <c r="AC1450" s="8"/>
    </row>
    <row r="1451" spans="2:29" ht="12.75">
      <c r="B1451" s="28"/>
      <c r="AC1451" s="8"/>
    </row>
    <row r="1452" spans="2:29" ht="12.75">
      <c r="B1452" s="28"/>
      <c r="AC1452" s="8"/>
    </row>
    <row r="1453" spans="2:29" ht="12.75">
      <c r="B1453" s="28"/>
      <c r="AC1453" s="8"/>
    </row>
    <row r="1454" spans="2:29" ht="12.75">
      <c r="B1454" s="28"/>
      <c r="AC1454" s="8"/>
    </row>
    <row r="1455" spans="2:29" ht="12.75">
      <c r="B1455" s="28"/>
      <c r="AC1455" s="8"/>
    </row>
    <row r="1456" spans="2:29" ht="12.75">
      <c r="B1456" s="28"/>
      <c r="AC1456" s="8"/>
    </row>
    <row r="1457" spans="2:29" ht="12.75">
      <c r="B1457" s="28"/>
      <c r="AC1457" s="8"/>
    </row>
    <row r="1458" spans="2:29" ht="12.75">
      <c r="B1458" s="28"/>
      <c r="AC1458" s="8"/>
    </row>
    <row r="1459" spans="2:29" ht="12.75">
      <c r="B1459" s="28"/>
      <c r="AC1459" s="8"/>
    </row>
    <row r="1460" spans="2:29" ht="12.75">
      <c r="B1460" s="28"/>
      <c r="AC1460" s="8"/>
    </row>
    <row r="1461" spans="2:29" ht="12.75">
      <c r="B1461" s="28"/>
      <c r="AC1461" s="8"/>
    </row>
    <row r="1462" spans="2:29" ht="12.75">
      <c r="B1462" s="28"/>
      <c r="AC1462" s="8"/>
    </row>
    <row r="1463" spans="2:29" ht="12.75">
      <c r="B1463" s="28"/>
      <c r="AC1463" s="8"/>
    </row>
    <row r="1464" spans="2:29" ht="12.75">
      <c r="B1464" s="28"/>
      <c r="AC1464" s="8"/>
    </row>
    <row r="1465" spans="2:29" ht="12.75">
      <c r="B1465" s="28"/>
      <c r="AC1465" s="8"/>
    </row>
    <row r="1466" spans="2:29" ht="12.75">
      <c r="B1466" s="28"/>
      <c r="AC1466" s="8"/>
    </row>
    <row r="1467" spans="2:29" ht="12.75">
      <c r="B1467" s="28"/>
      <c r="AC1467" s="8"/>
    </row>
    <row r="1468" spans="2:29" ht="12.75">
      <c r="B1468" s="28"/>
      <c r="AC1468" s="8"/>
    </row>
    <row r="1469" spans="2:29" ht="12.75">
      <c r="B1469" s="28"/>
      <c r="AC1469" s="8"/>
    </row>
    <row r="1470" spans="2:29" ht="12.75">
      <c r="B1470" s="28"/>
      <c r="AC1470" s="8"/>
    </row>
    <row r="1471" spans="2:29" ht="12.75">
      <c r="B1471" s="28"/>
      <c r="AC1471" s="8"/>
    </row>
    <row r="1472" spans="2:29" ht="12.75">
      <c r="B1472" s="28"/>
      <c r="AC1472" s="8"/>
    </row>
    <row r="1473" spans="2:29" ht="12.75">
      <c r="B1473" s="28"/>
      <c r="AC1473" s="8"/>
    </row>
    <row r="1474" spans="2:29" ht="12.75">
      <c r="B1474" s="28"/>
      <c r="AC1474" s="8"/>
    </row>
    <row r="1475" spans="2:29" ht="12.75">
      <c r="B1475" s="28"/>
      <c r="AC1475" s="8"/>
    </row>
    <row r="1476" spans="2:29" ht="12.75">
      <c r="B1476" s="28"/>
      <c r="AC1476" s="8"/>
    </row>
    <row r="1477" spans="2:29" ht="12.75">
      <c r="B1477" s="28"/>
      <c r="AC1477" s="8"/>
    </row>
    <row r="1478" spans="2:29" ht="12.75">
      <c r="B1478" s="28"/>
      <c r="AC1478" s="8"/>
    </row>
    <row r="1479" spans="2:29" ht="12.75">
      <c r="B1479" s="28"/>
      <c r="AC1479" s="8"/>
    </row>
    <row r="1480" spans="2:29" ht="12.75">
      <c r="B1480" s="28"/>
      <c r="AC1480" s="8"/>
    </row>
    <row r="1481" spans="2:29" ht="12.75">
      <c r="B1481" s="28"/>
      <c r="AC1481" s="8"/>
    </row>
    <row r="1482" spans="2:29" ht="12.75">
      <c r="B1482" s="28"/>
      <c r="AC1482" s="8"/>
    </row>
    <row r="1483" spans="2:29" ht="12.75">
      <c r="B1483" s="28"/>
      <c r="AC1483" s="8"/>
    </row>
    <row r="1484" spans="2:29" ht="12.75">
      <c r="B1484" s="28"/>
      <c r="AC1484" s="8"/>
    </row>
    <row r="1485" spans="2:29" ht="12.75">
      <c r="B1485" s="28"/>
      <c r="AC1485" s="8"/>
    </row>
    <row r="1486" spans="2:29" ht="12.75">
      <c r="B1486" s="28"/>
      <c r="AC1486" s="8"/>
    </row>
    <row r="1487" spans="2:29" ht="12.75">
      <c r="B1487" s="28"/>
      <c r="AC1487" s="8"/>
    </row>
    <row r="1488" spans="2:29" ht="12.75">
      <c r="B1488" s="28"/>
      <c r="AC1488" s="8"/>
    </row>
    <row r="1489" spans="2:29" ht="12.75">
      <c r="B1489" s="28"/>
      <c r="AC1489" s="8"/>
    </row>
    <row r="1490" spans="2:29" ht="12.75">
      <c r="B1490" s="28"/>
      <c r="AC1490" s="8"/>
    </row>
    <row r="1491" spans="2:29" ht="12.75">
      <c r="B1491" s="28"/>
      <c r="AC1491" s="8"/>
    </row>
    <row r="1492" spans="2:29" ht="12.75">
      <c r="B1492" s="28"/>
      <c r="AC1492" s="8"/>
    </row>
    <row r="1493" spans="2:29" ht="12.75">
      <c r="B1493" s="28"/>
      <c r="AC1493" s="8"/>
    </row>
    <row r="1494" spans="2:29" ht="12.75">
      <c r="B1494" s="28"/>
      <c r="AC1494" s="8"/>
    </row>
    <row r="1495" spans="2:29" ht="12.75">
      <c r="B1495" s="28"/>
      <c r="AC1495" s="8"/>
    </row>
    <row r="1496" spans="2:29" ht="12.75">
      <c r="B1496" s="28"/>
      <c r="AC1496" s="8"/>
    </row>
    <row r="1497" spans="2:29" ht="12.75">
      <c r="B1497" s="28"/>
      <c r="AC1497" s="8"/>
    </row>
    <row r="1498" spans="2:29" ht="12.75">
      <c r="B1498" s="28"/>
      <c r="AC1498" s="8"/>
    </row>
    <row r="1499" spans="2:29" ht="12.75">
      <c r="B1499" s="28"/>
      <c r="AC1499" s="8"/>
    </row>
    <row r="1500" spans="2:29" ht="12.75">
      <c r="B1500" s="28"/>
      <c r="AC1500" s="8"/>
    </row>
    <row r="1501" spans="2:29" ht="12.75">
      <c r="B1501" s="28"/>
      <c r="AC1501" s="8"/>
    </row>
    <row r="1502" spans="2:29" ht="12.75">
      <c r="B1502" s="28"/>
      <c r="AC1502" s="8"/>
    </row>
    <row r="1503" spans="2:29" ht="12.75">
      <c r="B1503" s="28"/>
      <c r="AC1503" s="8"/>
    </row>
    <row r="1504" spans="2:29" ht="12.75">
      <c r="B1504" s="28"/>
      <c r="AC1504" s="8"/>
    </row>
    <row r="1505" spans="2:29" ht="12.75">
      <c r="B1505" s="28"/>
      <c r="AC1505" s="8"/>
    </row>
    <row r="1506" spans="2:29" ht="12.75">
      <c r="B1506" s="28"/>
      <c r="AC1506" s="8"/>
    </row>
    <row r="1507" spans="2:29" ht="12.75">
      <c r="B1507" s="28"/>
      <c r="AC1507" s="8"/>
    </row>
    <row r="1508" spans="2:29" ht="12.75">
      <c r="B1508" s="28"/>
      <c r="AC1508" s="8"/>
    </row>
    <row r="1509" spans="2:29" ht="12.75">
      <c r="B1509" s="28"/>
      <c r="AC1509" s="8"/>
    </row>
    <row r="1510" spans="2:29" ht="12.75">
      <c r="B1510" s="28"/>
      <c r="AC1510" s="8"/>
    </row>
    <row r="1511" spans="2:29" ht="12.75">
      <c r="B1511" s="28"/>
      <c r="AC1511" s="8"/>
    </row>
    <row r="1512" spans="2:29" ht="12.75">
      <c r="B1512" s="28"/>
      <c r="AC1512" s="8"/>
    </row>
    <row r="1513" spans="2:29" ht="12.75">
      <c r="B1513" s="28"/>
      <c r="AC1513" s="8"/>
    </row>
    <row r="1514" spans="2:29" ht="12.75">
      <c r="B1514" s="28"/>
      <c r="AC1514" s="8"/>
    </row>
    <row r="1515" spans="2:29" ht="12.75">
      <c r="B1515" s="28"/>
      <c r="AC1515" s="8"/>
    </row>
    <row r="1516" spans="2:29" ht="12.75">
      <c r="B1516" s="28"/>
      <c r="AC1516" s="8"/>
    </row>
    <row r="1517" spans="2:29" ht="12.75">
      <c r="B1517" s="28"/>
      <c r="AC1517" s="8"/>
    </row>
    <row r="1518" spans="2:29" ht="12.75">
      <c r="B1518" s="28"/>
      <c r="AC1518" s="8"/>
    </row>
    <row r="1519" spans="2:29" ht="12.75">
      <c r="B1519" s="28"/>
      <c r="AC1519" s="8"/>
    </row>
    <row r="1520" spans="2:29" ht="12.75">
      <c r="B1520" s="28"/>
      <c r="AC1520" s="8"/>
    </row>
    <row r="1521" spans="2:29" ht="12.75">
      <c r="B1521" s="28"/>
      <c r="AC1521" s="8"/>
    </row>
    <row r="1522" spans="2:29" ht="12.75">
      <c r="B1522" s="28"/>
      <c r="AC1522" s="8"/>
    </row>
    <row r="1523" spans="2:29" ht="12.75">
      <c r="B1523" s="28"/>
      <c r="AC1523" s="8"/>
    </row>
    <row r="1524" spans="2:29" ht="12.75">
      <c r="B1524" s="28"/>
      <c r="AC1524" s="8"/>
    </row>
    <row r="1525" spans="2:29" ht="12.75">
      <c r="B1525" s="28"/>
      <c r="AC1525" s="8"/>
    </row>
    <row r="1526" spans="2:29" ht="12.75">
      <c r="B1526" s="28"/>
      <c r="AC1526" s="8"/>
    </row>
    <row r="1527" spans="2:29" ht="12.75">
      <c r="B1527" s="28"/>
      <c r="AC1527" s="8"/>
    </row>
    <row r="1528" spans="2:29" ht="12.75">
      <c r="B1528" s="28"/>
      <c r="AC1528" s="8"/>
    </row>
    <row r="1529" spans="2:29" ht="12.75">
      <c r="B1529" s="28"/>
      <c r="AC1529" s="8"/>
    </row>
    <row r="1530" spans="2:29" ht="12.75">
      <c r="B1530" s="28"/>
      <c r="AC1530" s="8"/>
    </row>
    <row r="1531" spans="2:29" ht="12.75">
      <c r="B1531" s="28"/>
      <c r="AC1531" s="8"/>
    </row>
    <row r="1532" spans="2:29" ht="12.75">
      <c r="B1532" s="28"/>
      <c r="AC1532" s="8"/>
    </row>
    <row r="1533" spans="2:29" ht="12.75">
      <c r="B1533" s="28"/>
      <c r="AC1533" s="8"/>
    </row>
    <row r="1534" spans="2:29" ht="12.75">
      <c r="B1534" s="28"/>
      <c r="AC1534" s="8"/>
    </row>
    <row r="1535" spans="2:29" ht="12.75">
      <c r="B1535" s="28"/>
      <c r="AC1535" s="8"/>
    </row>
    <row r="1536" spans="2:29" ht="12.75">
      <c r="B1536" s="28"/>
      <c r="AC1536" s="8"/>
    </row>
    <row r="1537" spans="2:29" ht="12.75">
      <c r="B1537" s="28"/>
      <c r="AC1537" s="8"/>
    </row>
    <row r="1538" spans="2:29" ht="12.75">
      <c r="B1538" s="28"/>
      <c r="AC1538" s="8"/>
    </row>
    <row r="1539" spans="2:29" ht="12.75">
      <c r="B1539" s="28"/>
      <c r="AC1539" s="8"/>
    </row>
    <row r="1540" spans="2:29" ht="12.75">
      <c r="B1540" s="28"/>
      <c r="AC1540" s="8"/>
    </row>
    <row r="1541" spans="2:29" ht="12.75">
      <c r="B1541" s="28"/>
      <c r="AC1541" s="8"/>
    </row>
    <row r="1542" spans="2:29" ht="12.75">
      <c r="B1542" s="28"/>
      <c r="AC1542" s="8"/>
    </row>
    <row r="1543" spans="2:29" ht="12.75">
      <c r="B1543" s="28"/>
      <c r="AC1543" s="8"/>
    </row>
    <row r="1544" spans="2:29" ht="12.75">
      <c r="B1544" s="28"/>
      <c r="AC1544" s="8"/>
    </row>
    <row r="1545" spans="2:29" ht="12.75">
      <c r="B1545" s="28"/>
      <c r="AC1545" s="8"/>
    </row>
    <row r="1546" spans="2:29" ht="12.75">
      <c r="B1546" s="28"/>
      <c r="AC1546" s="8"/>
    </row>
    <row r="1547" spans="2:29" ht="12.75">
      <c r="B1547" s="28"/>
      <c r="AC1547" s="8"/>
    </row>
    <row r="1548" spans="2:29" ht="12.75">
      <c r="B1548" s="28"/>
      <c r="AC1548" s="8"/>
    </row>
    <row r="1549" spans="2:29" ht="12.75">
      <c r="B1549" s="28"/>
      <c r="AC1549" s="8"/>
    </row>
    <row r="1550" spans="2:29" ht="12.75">
      <c r="B1550" s="28"/>
      <c r="AC1550" s="8"/>
    </row>
    <row r="1551" spans="2:29" ht="12.75">
      <c r="B1551" s="28"/>
      <c r="AC1551" s="8"/>
    </row>
    <row r="1552" spans="2:29" ht="12.75">
      <c r="B1552" s="28"/>
      <c r="AC1552" s="8"/>
    </row>
    <row r="1553" spans="2:29" ht="12.75">
      <c r="B1553" s="28"/>
      <c r="AC1553" s="8"/>
    </row>
    <row r="1554" spans="2:29" ht="12.75">
      <c r="B1554" s="28"/>
      <c r="AC1554" s="8"/>
    </row>
    <row r="1555" spans="2:29" ht="12.75">
      <c r="B1555" s="28"/>
      <c r="AC1555" s="8"/>
    </row>
    <row r="1556" spans="2:29" ht="12.75">
      <c r="B1556" s="28"/>
      <c r="AC1556" s="8"/>
    </row>
    <row r="1557" spans="2:29" ht="12.75">
      <c r="B1557" s="28"/>
      <c r="AC1557" s="8"/>
    </row>
    <row r="1558" spans="2:29" ht="12.75">
      <c r="B1558" s="28"/>
      <c r="AC1558" s="8"/>
    </row>
    <row r="1559" spans="2:29" ht="12.75">
      <c r="B1559" s="28"/>
      <c r="AC1559" s="8"/>
    </row>
    <row r="1560" spans="2:29" ht="12.75">
      <c r="B1560" s="28"/>
      <c r="AC1560" s="8"/>
    </row>
    <row r="1561" spans="2:29" ht="12.75">
      <c r="B1561" s="28"/>
      <c r="AC1561" s="8"/>
    </row>
    <row r="1562" spans="2:29" ht="12.75">
      <c r="B1562" s="28"/>
      <c r="AC1562" s="8"/>
    </row>
    <row r="1563" spans="2:29" ht="12.75">
      <c r="B1563" s="28"/>
      <c r="AC1563" s="8"/>
    </row>
    <row r="1564" spans="2:29" ht="12.75">
      <c r="B1564" s="28"/>
      <c r="AC1564" s="8"/>
    </row>
    <row r="1565" spans="2:29" ht="12.75">
      <c r="B1565" s="28"/>
      <c r="AC1565" s="8"/>
    </row>
    <row r="1566" spans="2:29" ht="12.75">
      <c r="B1566" s="28"/>
      <c r="AC1566" s="8"/>
    </row>
    <row r="1567" spans="2:29" ht="12.75">
      <c r="B1567" s="28"/>
      <c r="AC1567" s="8"/>
    </row>
    <row r="1568" spans="2:29" ht="12.75">
      <c r="B1568" s="28"/>
      <c r="AC1568" s="8"/>
    </row>
    <row r="1569" spans="2:29" ht="12.75">
      <c r="B1569" s="28"/>
      <c r="AC1569" s="8"/>
    </row>
    <row r="1570" spans="2:29" ht="12.75">
      <c r="B1570" s="28"/>
      <c r="AC1570" s="8"/>
    </row>
    <row r="1571" spans="2:29" ht="12.75">
      <c r="B1571" s="28"/>
      <c r="AC1571" s="8"/>
    </row>
    <row r="1572" spans="2:29" ht="12.75">
      <c r="B1572" s="28"/>
      <c r="AC1572" s="8"/>
    </row>
    <row r="1573" spans="2:29" ht="12.75">
      <c r="B1573" s="28"/>
      <c r="AC1573" s="8"/>
    </row>
    <row r="1574" spans="2:29" ht="12.75">
      <c r="B1574" s="28"/>
      <c r="AC1574" s="8"/>
    </row>
    <row r="1575" spans="2:29" ht="12.75">
      <c r="B1575" s="28"/>
      <c r="AC1575" s="8"/>
    </row>
    <row r="1576" spans="2:29" ht="12.75">
      <c r="B1576" s="28"/>
      <c r="AC1576" s="8"/>
    </row>
    <row r="1577" spans="2:29" ht="12.75">
      <c r="B1577" s="28"/>
      <c r="AC1577" s="8"/>
    </row>
    <row r="1578" spans="2:29" ht="12.75">
      <c r="B1578" s="28"/>
      <c r="AC1578" s="8"/>
    </row>
    <row r="1579" spans="2:29" ht="12.75">
      <c r="B1579" s="28"/>
      <c r="AC1579" s="8"/>
    </row>
    <row r="1580" spans="2:29" ht="12.75">
      <c r="B1580" s="28"/>
      <c r="AC1580" s="8"/>
    </row>
    <row r="1581" spans="2:29" ht="12.75">
      <c r="B1581" s="28"/>
      <c r="AC1581" s="8"/>
    </row>
    <row r="1582" spans="2:29" ht="12.75">
      <c r="B1582" s="28"/>
      <c r="AC1582" s="8"/>
    </row>
    <row r="1583" spans="2:29" ht="12.75">
      <c r="B1583" s="28"/>
      <c r="AC1583" s="8"/>
    </row>
    <row r="1584" spans="2:29" ht="12.75">
      <c r="B1584" s="28"/>
      <c r="AC1584" s="8"/>
    </row>
    <row r="1585" spans="2:29" ht="12.75">
      <c r="B1585" s="28"/>
      <c r="AC1585" s="8"/>
    </row>
    <row r="1586" spans="2:29" ht="12.75">
      <c r="B1586" s="28"/>
      <c r="AC1586" s="8"/>
    </row>
    <row r="1587" spans="2:29" ht="12.75">
      <c r="B1587" s="28"/>
      <c r="AC1587" s="8"/>
    </row>
    <row r="1588" spans="2:29" ht="12.75">
      <c r="B1588" s="28"/>
      <c r="AC1588" s="8"/>
    </row>
    <row r="1589" spans="2:29" ht="12.75">
      <c r="B1589" s="28"/>
      <c r="AC1589" s="8"/>
    </row>
    <row r="1590" spans="2:29" ht="12.75">
      <c r="B1590" s="28"/>
      <c r="AC1590" s="8"/>
    </row>
    <row r="1591" spans="2:29" ht="12.75">
      <c r="B1591" s="28"/>
      <c r="AC1591" s="8"/>
    </row>
    <row r="1592" spans="2:29" ht="12.75">
      <c r="B1592" s="28"/>
      <c r="AC1592" s="8"/>
    </row>
    <row r="1593" spans="2:29" ht="12.75">
      <c r="B1593" s="28"/>
      <c r="AC1593" s="8"/>
    </row>
    <row r="1594" spans="2:29" ht="12.75">
      <c r="B1594" s="28"/>
      <c r="AC1594" s="8"/>
    </row>
    <row r="1595" spans="2:29" ht="12.75">
      <c r="B1595" s="28"/>
      <c r="AC1595" s="8"/>
    </row>
    <row r="1596" spans="2:29" ht="12.75">
      <c r="B1596" s="28"/>
      <c r="AC1596" s="8"/>
    </row>
    <row r="1597" spans="2:29" ht="12.75">
      <c r="B1597" s="28"/>
      <c r="AC1597" s="8"/>
    </row>
    <row r="1598" spans="2:29" ht="12.75">
      <c r="B1598" s="28"/>
      <c r="AC1598" s="8"/>
    </row>
    <row r="1599" spans="2:29" ht="12.75">
      <c r="B1599" s="28"/>
      <c r="AC1599" s="8"/>
    </row>
    <row r="1600" spans="2:29" ht="12.75">
      <c r="B1600" s="28"/>
      <c r="AC1600" s="8"/>
    </row>
    <row r="1601" spans="2:29" ht="12.75">
      <c r="B1601" s="28"/>
      <c r="AC1601" s="8"/>
    </row>
    <row r="1602" spans="2:29" ht="12.75">
      <c r="B1602" s="28"/>
      <c r="AC1602" s="8"/>
    </row>
    <row r="1603" spans="2:29" ht="12.75">
      <c r="B1603" s="28"/>
      <c r="AC1603" s="8"/>
    </row>
    <row r="1604" spans="2:29" ht="12.75">
      <c r="B1604" s="28"/>
      <c r="AC1604" s="8"/>
    </row>
    <row r="1605" spans="2:29" ht="12.75">
      <c r="B1605" s="28"/>
      <c r="AC1605" s="8"/>
    </row>
    <row r="1606" spans="2:29" ht="12.75">
      <c r="B1606" s="28"/>
      <c r="AC1606" s="8"/>
    </row>
    <row r="1607" spans="2:29" ht="12.75">
      <c r="B1607" s="28"/>
      <c r="AC1607" s="8"/>
    </row>
    <row r="1608" spans="2:29" ht="12.75">
      <c r="B1608" s="28"/>
      <c r="AC1608" s="8"/>
    </row>
    <row r="1609" spans="2:29" ht="12.75">
      <c r="B1609" s="28"/>
      <c r="AC1609" s="8"/>
    </row>
    <row r="1610" spans="2:29" ht="12.75">
      <c r="B1610" s="28"/>
      <c r="AC1610" s="8"/>
    </row>
    <row r="1611" spans="2:29" ht="12.75">
      <c r="B1611" s="28"/>
      <c r="AC1611" s="8"/>
    </row>
    <row r="1612" spans="2:29" ht="12.75">
      <c r="B1612" s="28"/>
      <c r="AC1612" s="8"/>
    </row>
    <row r="1613" spans="2:29" ht="12.75">
      <c r="B1613" s="28"/>
      <c r="AC1613" s="8"/>
    </row>
    <row r="1614" spans="2:29" ht="12.75">
      <c r="B1614" s="28"/>
      <c r="AC1614" s="8"/>
    </row>
    <row r="1615" spans="2:29" ht="12.75">
      <c r="B1615" s="28"/>
      <c r="AC1615" s="8"/>
    </row>
    <row r="1616" spans="2:29" ht="12.75">
      <c r="B1616" s="28"/>
      <c r="AC1616" s="8"/>
    </row>
    <row r="1617" spans="2:29" ht="12.75">
      <c r="B1617" s="28"/>
      <c r="AC1617" s="8"/>
    </row>
    <row r="1618" spans="2:29" ht="12.75">
      <c r="B1618" s="28"/>
      <c r="AC1618" s="8"/>
    </row>
    <row r="1619" spans="2:29" ht="12.75">
      <c r="B1619" s="28"/>
      <c r="AC1619" s="8"/>
    </row>
    <row r="1620" spans="2:29" ht="12.75">
      <c r="B1620" s="28"/>
      <c r="AC1620" s="8"/>
    </row>
    <row r="1621" spans="2:29" ht="12.75">
      <c r="B1621" s="28"/>
      <c r="AC1621" s="8"/>
    </row>
    <row r="1622" spans="2:29" ht="12.75">
      <c r="B1622" s="28"/>
      <c r="AC1622" s="8"/>
    </row>
    <row r="1623" spans="2:29" ht="12.75">
      <c r="B1623" s="28"/>
      <c r="AC1623" s="8"/>
    </row>
    <row r="1624" spans="2:29" ht="12.75">
      <c r="B1624" s="28"/>
      <c r="AC1624" s="8"/>
    </row>
    <row r="1625" spans="2:29" ht="12.75">
      <c r="B1625" s="28"/>
      <c r="AC1625" s="8"/>
    </row>
    <row r="1626" spans="2:29" ht="12.75">
      <c r="B1626" s="28"/>
      <c r="AC1626" s="8"/>
    </row>
    <row r="1627" spans="2:29" ht="12.75">
      <c r="B1627" s="28"/>
      <c r="AC1627" s="8"/>
    </row>
    <row r="1628" spans="2:29" ht="12.75">
      <c r="B1628" s="28"/>
      <c r="AC1628" s="8"/>
    </row>
    <row r="1629" spans="2:29" ht="12.75">
      <c r="B1629" s="28"/>
      <c r="AC1629" s="8"/>
    </row>
    <row r="1630" spans="2:29" ht="12.75">
      <c r="B1630" s="28"/>
      <c r="AC1630" s="8"/>
    </row>
    <row r="1631" spans="2:29" ht="12.75">
      <c r="B1631" s="28"/>
      <c r="AC1631" s="8"/>
    </row>
    <row r="1632" spans="2:29" ht="12.75">
      <c r="B1632" s="28"/>
      <c r="AC1632" s="8"/>
    </row>
    <row r="1633" spans="2:29" ht="12.75">
      <c r="B1633" s="28"/>
      <c r="AC1633" s="8"/>
    </row>
    <row r="1634" spans="2:29" ht="12.75">
      <c r="B1634" s="28"/>
      <c r="AC1634" s="8"/>
    </row>
    <row r="1635" spans="2:29" ht="12.75">
      <c r="B1635" s="28"/>
      <c r="AC1635" s="8"/>
    </row>
    <row r="1636" spans="2:29" ht="12.75">
      <c r="B1636" s="28"/>
      <c r="AC1636" s="8"/>
    </row>
    <row r="1637" spans="2:29" ht="12.75">
      <c r="B1637" s="28"/>
      <c r="AC1637" s="8"/>
    </row>
    <row r="1638" spans="2:29" ht="12.75">
      <c r="B1638" s="28"/>
      <c r="AC1638" s="8"/>
    </row>
    <row r="1639" spans="2:29" ht="12.75">
      <c r="B1639" s="28"/>
      <c r="AC1639" s="8"/>
    </row>
    <row r="1640" spans="2:29" ht="12.75">
      <c r="B1640" s="28"/>
      <c r="AC1640" s="8"/>
    </row>
    <row r="1641" spans="2:29" ht="12.75">
      <c r="B1641" s="28"/>
      <c r="AC1641" s="8"/>
    </row>
    <row r="1642" spans="2:29" ht="12.75">
      <c r="B1642" s="28"/>
      <c r="AC1642" s="8"/>
    </row>
    <row r="1643" spans="2:29" ht="12.75">
      <c r="B1643" s="28"/>
      <c r="AC1643" s="8"/>
    </row>
    <row r="1644" spans="2:29" ht="12.75">
      <c r="B1644" s="28"/>
      <c r="AC1644" s="8"/>
    </row>
    <row r="1645" spans="2:29" ht="12.75">
      <c r="B1645" s="28"/>
      <c r="AC1645" s="8"/>
    </row>
    <row r="1646" spans="2:29" ht="12.75">
      <c r="B1646" s="28"/>
      <c r="AC1646" s="8"/>
    </row>
    <row r="1647" spans="2:29" ht="12.75">
      <c r="B1647" s="28"/>
      <c r="AC1647" s="8"/>
    </row>
    <row r="1648" spans="2:29" ht="12.75">
      <c r="B1648" s="28"/>
      <c r="AC1648" s="8"/>
    </row>
    <row r="1649" spans="2:29" ht="12.75">
      <c r="B1649" s="28"/>
      <c r="AC1649" s="8"/>
    </row>
    <row r="1650" spans="2:29" ht="12.75">
      <c r="B1650" s="28"/>
      <c r="AC1650" s="8"/>
    </row>
    <row r="1651" spans="2:29" ht="12.75">
      <c r="B1651" s="28"/>
      <c r="AC1651" s="8"/>
    </row>
    <row r="1652" spans="2:29" ht="12.75">
      <c r="B1652" s="28"/>
      <c r="AC1652" s="8"/>
    </row>
    <row r="1653" spans="2:29" ht="12.75">
      <c r="B1653" s="28"/>
      <c r="AC1653" s="8"/>
    </row>
    <row r="1654" spans="2:29" ht="12.75">
      <c r="B1654" s="28"/>
      <c r="AC1654" s="8"/>
    </row>
    <row r="1655" spans="2:29" ht="12.75">
      <c r="B1655" s="28"/>
      <c r="AC1655" s="8"/>
    </row>
    <row r="1656" spans="2:29" ht="12.75">
      <c r="B1656" s="28"/>
      <c r="AC1656" s="8"/>
    </row>
    <row r="1657" spans="2:29" ht="12.75">
      <c r="B1657" s="28"/>
      <c r="AC1657" s="8"/>
    </row>
    <row r="1658" spans="2:29" ht="12.75">
      <c r="B1658" s="28"/>
      <c r="AC1658" s="8"/>
    </row>
    <row r="1659" spans="2:29" ht="12.75">
      <c r="B1659" s="28"/>
      <c r="AC1659" s="8"/>
    </row>
    <row r="1660" spans="2:29" ht="12.75">
      <c r="B1660" s="28"/>
      <c r="AC1660" s="8"/>
    </row>
    <row r="1661" spans="2:29" ht="12.75">
      <c r="B1661" s="28"/>
      <c r="AC1661" s="8"/>
    </row>
    <row r="1662" spans="2:29" ht="12.75">
      <c r="B1662" s="28"/>
      <c r="AC1662" s="8"/>
    </row>
    <row r="1663" spans="2:29" ht="12.75">
      <c r="B1663" s="28"/>
      <c r="AC1663" s="8"/>
    </row>
    <row r="1664" spans="2:29" ht="12.75">
      <c r="B1664" s="28"/>
      <c r="AC1664" s="8"/>
    </row>
    <row r="1665" spans="2:29" ht="12.75">
      <c r="B1665" s="28"/>
      <c r="AC1665" s="8"/>
    </row>
    <row r="1666" spans="2:29" ht="12.75">
      <c r="B1666" s="28"/>
      <c r="AC1666" s="8"/>
    </row>
    <row r="1667" spans="2:29" ht="12.75">
      <c r="B1667" s="28"/>
      <c r="AC1667" s="8"/>
    </row>
    <row r="1668" spans="2:29" ht="12.75">
      <c r="B1668" s="28"/>
      <c r="AC1668" s="8"/>
    </row>
    <row r="1669" spans="2:29" ht="12.75">
      <c r="B1669" s="28"/>
      <c r="AC1669" s="8"/>
    </row>
    <row r="1670" spans="2:29" ht="12.75">
      <c r="B1670" s="28"/>
      <c r="AC1670" s="8"/>
    </row>
    <row r="1671" spans="2:29" ht="12.75">
      <c r="B1671" s="28"/>
      <c r="AC1671" s="8"/>
    </row>
    <row r="1672" spans="2:29" ht="12.75">
      <c r="B1672" s="28"/>
      <c r="AC1672" s="8"/>
    </row>
    <row r="1673" spans="2:29" ht="12.75">
      <c r="B1673" s="28"/>
      <c r="AC1673" s="8"/>
    </row>
    <row r="1674" spans="2:29" ht="12.75">
      <c r="B1674" s="28"/>
      <c r="AC1674" s="8"/>
    </row>
    <row r="1675" spans="2:29" ht="12.75">
      <c r="B1675" s="28"/>
      <c r="AC1675" s="8"/>
    </row>
    <row r="1676" spans="2:29" ht="12.75">
      <c r="B1676" s="28"/>
      <c r="AC1676" s="8"/>
    </row>
    <row r="1677" spans="2:29" ht="12.75">
      <c r="B1677" s="28"/>
      <c r="AC1677" s="8"/>
    </row>
    <row r="1678" spans="2:29" ht="12.75">
      <c r="B1678" s="28"/>
      <c r="AC1678" s="8"/>
    </row>
    <row r="1679" spans="2:29" ht="12.75">
      <c r="B1679" s="28"/>
      <c r="AC1679" s="8"/>
    </row>
    <row r="1680" spans="2:29" ht="12.75">
      <c r="B1680" s="28"/>
      <c r="AC1680" s="8"/>
    </row>
    <row r="1681" spans="2:29" ht="12.75">
      <c r="B1681" s="28"/>
      <c r="AC1681" s="8"/>
    </row>
    <row r="1682" spans="2:29" ht="12.75">
      <c r="B1682" s="28"/>
      <c r="AC1682" s="8"/>
    </row>
    <row r="1683" spans="2:29" ht="12.75">
      <c r="B1683" s="28"/>
      <c r="AC1683" s="8"/>
    </row>
    <row r="1684" spans="2:29" ht="12.75">
      <c r="B1684" s="28"/>
      <c r="AC1684" s="8"/>
    </row>
    <row r="1685" spans="2:29" ht="12.75">
      <c r="B1685" s="28"/>
      <c r="AC1685" s="8"/>
    </row>
    <row r="1686" spans="2:29" ht="12.75">
      <c r="B1686" s="28"/>
      <c r="AC1686" s="8"/>
    </row>
    <row r="1687" spans="2:29" ht="12.75">
      <c r="B1687" s="28"/>
      <c r="AC1687" s="8"/>
    </row>
    <row r="1688" spans="2:29" ht="12.75">
      <c r="B1688" s="28"/>
      <c r="AC1688" s="8"/>
    </row>
    <row r="1689" spans="2:29" ht="12.75">
      <c r="B1689" s="28"/>
      <c r="AC1689" s="8"/>
    </row>
    <row r="1690" spans="2:29" ht="12.75">
      <c r="B1690" s="28"/>
      <c r="AC1690" s="8"/>
    </row>
    <row r="1691" spans="2:29" ht="12.75">
      <c r="B1691" s="28"/>
      <c r="AC1691" s="8"/>
    </row>
    <row r="1692" spans="2:29" ht="12.75">
      <c r="B1692" s="28"/>
      <c r="AC1692" s="8"/>
    </row>
    <row r="1693" spans="2:29" ht="12.75">
      <c r="B1693" s="28"/>
      <c r="AC1693" s="8"/>
    </row>
    <row r="1694" spans="2:29" ht="12.75">
      <c r="B1694" s="28"/>
      <c r="AC1694" s="8"/>
    </row>
    <row r="1695" spans="2:29" ht="12.75">
      <c r="B1695" s="28"/>
      <c r="AC1695" s="8"/>
    </row>
    <row r="1696" spans="2:29" ht="12.75">
      <c r="B1696" s="28"/>
      <c r="AC1696" s="8"/>
    </row>
    <row r="1697" spans="2:29" ht="12.75">
      <c r="B1697" s="28"/>
      <c r="AC1697" s="8"/>
    </row>
    <row r="1698" spans="2:29" ht="12.75">
      <c r="B1698" s="28"/>
      <c r="AC1698" s="8"/>
    </row>
    <row r="1699" spans="2:29" ht="12.75">
      <c r="B1699" s="28"/>
      <c r="AC1699" s="8"/>
    </row>
    <row r="1700" spans="2:29" ht="12.75">
      <c r="B1700" s="28"/>
      <c r="AC1700" s="8"/>
    </row>
    <row r="1701" spans="2:29" ht="12.75">
      <c r="B1701" s="28"/>
      <c r="AC1701" s="8"/>
    </row>
    <row r="1702" spans="2:29" ht="12.75">
      <c r="B1702" s="28"/>
      <c r="AC1702" s="8"/>
    </row>
    <row r="1703" spans="2:29" ht="12.75">
      <c r="B1703" s="28"/>
      <c r="AC1703" s="8"/>
    </row>
    <row r="1704" spans="2:29" ht="12.75">
      <c r="B1704" s="28"/>
      <c r="AC1704" s="8"/>
    </row>
    <row r="1705" spans="2:29" ht="12.75">
      <c r="B1705" s="28"/>
      <c r="AC1705" s="8"/>
    </row>
    <row r="1706" spans="2:29" ht="12.75">
      <c r="B1706" s="28"/>
      <c r="AC1706" s="8"/>
    </row>
    <row r="1707" spans="2:29" ht="12.75">
      <c r="B1707" s="28"/>
      <c r="AC1707" s="8"/>
    </row>
    <row r="1708" spans="2:29" ht="12.75">
      <c r="B1708" s="28"/>
      <c r="AC1708" s="8"/>
    </row>
    <row r="1709" spans="2:29" ht="12.75">
      <c r="B1709" s="28"/>
      <c r="AC1709" s="8"/>
    </row>
    <row r="1710" spans="2:29" ht="12.75">
      <c r="B1710" s="28"/>
      <c r="AC1710" s="8"/>
    </row>
    <row r="1711" spans="2:29" ht="12.75">
      <c r="B1711" s="28"/>
      <c r="AC1711" s="8"/>
    </row>
    <row r="1712" spans="2:29" ht="12.75">
      <c r="B1712" s="28"/>
      <c r="AC1712" s="8"/>
    </row>
    <row r="1713" spans="2:29" ht="12.75">
      <c r="B1713" s="28"/>
      <c r="AC1713" s="8"/>
    </row>
    <row r="1714" spans="2:29" ht="12.75">
      <c r="B1714" s="28"/>
      <c r="AC1714" s="8"/>
    </row>
    <row r="1715" spans="2:29" ht="12.75">
      <c r="B1715" s="28"/>
      <c r="AC1715" s="8"/>
    </row>
    <row r="1716" spans="2:29" ht="12.75">
      <c r="B1716" s="28"/>
      <c r="AC1716" s="8"/>
    </row>
    <row r="1717" spans="2:29" ht="12.75">
      <c r="B1717" s="28"/>
      <c r="AC1717" s="8"/>
    </row>
    <row r="1718" spans="2:29" ht="12.75">
      <c r="B1718" s="28"/>
      <c r="AC1718" s="8"/>
    </row>
    <row r="1719" spans="2:29" ht="12.75">
      <c r="B1719" s="28"/>
      <c r="AC1719" s="8"/>
    </row>
    <row r="1720" spans="2:29" ht="12.75">
      <c r="B1720" s="28"/>
      <c r="AC1720" s="8"/>
    </row>
    <row r="1721" spans="2:29" ht="12.75">
      <c r="B1721" s="28"/>
      <c r="AC1721" s="8"/>
    </row>
    <row r="1722" spans="2:29" ht="12.75">
      <c r="B1722" s="28"/>
      <c r="AC1722" s="8"/>
    </row>
    <row r="1723" spans="2:29" ht="12.75">
      <c r="B1723" s="28"/>
      <c r="AC1723" s="8"/>
    </row>
    <row r="1724" spans="2:29" ht="12.75">
      <c r="B1724" s="28"/>
      <c r="AC1724" s="8"/>
    </row>
    <row r="1725" spans="2:29" ht="12.75">
      <c r="B1725" s="28"/>
      <c r="AC1725" s="8"/>
    </row>
    <row r="1726" spans="2:29" ht="12.75">
      <c r="B1726" s="28"/>
      <c r="AC1726" s="8"/>
    </row>
    <row r="1727" spans="2:29" ht="12.75">
      <c r="B1727" s="28"/>
      <c r="AC1727" s="8"/>
    </row>
    <row r="1728" spans="2:29" ht="12.75">
      <c r="B1728" s="28"/>
      <c r="AC1728" s="8"/>
    </row>
    <row r="1729" spans="2:29" ht="12.75">
      <c r="B1729" s="28"/>
      <c r="AC1729" s="8"/>
    </row>
    <row r="1730" spans="2:29" ht="12.75">
      <c r="B1730" s="28"/>
      <c r="AC1730" s="8"/>
    </row>
    <row r="1731" spans="2:29" ht="12.75">
      <c r="B1731" s="28"/>
      <c r="AC1731" s="8"/>
    </row>
    <row r="1732" spans="2:29" ht="12.75">
      <c r="B1732" s="28"/>
      <c r="AC1732" s="8"/>
    </row>
    <row r="1733" spans="2:29" ht="12.75">
      <c r="B1733" s="28"/>
      <c r="AC1733" s="8"/>
    </row>
    <row r="1734" spans="2:29" ht="12.75">
      <c r="B1734" s="28"/>
      <c r="AC1734" s="8"/>
    </row>
    <row r="1735" spans="2:29" ht="12.75">
      <c r="B1735" s="28"/>
      <c r="AC1735" s="8"/>
    </row>
    <row r="1736" spans="2:29" ht="12.75">
      <c r="B1736" s="28"/>
      <c r="AC1736" s="8"/>
    </row>
    <row r="1737" spans="2:29" ht="12.75">
      <c r="B1737" s="28"/>
      <c r="AC1737" s="8"/>
    </row>
    <row r="1738" spans="2:29" ht="12.75">
      <c r="B1738" s="28"/>
      <c r="AC1738" s="8"/>
    </row>
    <row r="1739" spans="2:29" ht="12.75">
      <c r="B1739" s="28"/>
      <c r="AC1739" s="8"/>
    </row>
    <row r="1740" spans="2:29" ht="12.75">
      <c r="B1740" s="28"/>
      <c r="AC1740" s="8"/>
    </row>
    <row r="1741" spans="2:29" ht="12.75">
      <c r="B1741" s="28"/>
      <c r="AC1741" s="8"/>
    </row>
    <row r="1742" spans="2:29" ht="12.75">
      <c r="B1742" s="28"/>
      <c r="AC1742" s="8"/>
    </row>
    <row r="1743" spans="2:29" ht="12.75">
      <c r="B1743" s="28"/>
      <c r="AC1743" s="8"/>
    </row>
    <row r="1744" spans="2:29" ht="12.75">
      <c r="B1744" s="28"/>
      <c r="AC1744" s="8"/>
    </row>
    <row r="1745" spans="2:29" ht="12.75">
      <c r="B1745" s="28"/>
      <c r="AC1745" s="8"/>
    </row>
    <row r="1746" spans="2:29" ht="12.75">
      <c r="B1746" s="28"/>
      <c r="AC1746" s="8"/>
    </row>
    <row r="1747" spans="2:29" ht="12.75">
      <c r="B1747" s="28"/>
      <c r="AC1747" s="8"/>
    </row>
    <row r="1748" spans="2:29" ht="12.75">
      <c r="B1748" s="28"/>
      <c r="AC1748" s="8"/>
    </row>
    <row r="1749" spans="2:29" ht="12.75">
      <c r="B1749" s="28"/>
      <c r="AC1749" s="8"/>
    </row>
    <row r="1750" spans="2:29" ht="12.75">
      <c r="B1750" s="28"/>
      <c r="AC1750" s="8"/>
    </row>
    <row r="1751" spans="2:29" ht="12.75">
      <c r="B1751" s="28"/>
      <c r="AC1751" s="8"/>
    </row>
    <row r="1752" spans="2:29" ht="12.75">
      <c r="B1752" s="28"/>
      <c r="AC1752" s="8"/>
    </row>
    <row r="1753" spans="2:29" ht="12.75">
      <c r="B1753" s="28"/>
      <c r="AC1753" s="8"/>
    </row>
    <row r="1754" spans="2:29" ht="12.75">
      <c r="B1754" s="28"/>
      <c r="AC1754" s="8"/>
    </row>
    <row r="1755" spans="2:29" ht="12.75">
      <c r="B1755" s="28"/>
      <c r="AC1755" s="8"/>
    </row>
    <row r="1756" spans="2:29" ht="12.75">
      <c r="B1756" s="28"/>
      <c r="AC1756" s="8"/>
    </row>
    <row r="1757" spans="2:29" ht="12.75">
      <c r="B1757" s="28"/>
      <c r="AC1757" s="8"/>
    </row>
    <row r="1758" spans="2:29" ht="12.75">
      <c r="B1758" s="28"/>
      <c r="AC1758" s="8"/>
    </row>
    <row r="1759" spans="2:29" ht="12.75">
      <c r="B1759" s="28"/>
      <c r="AC1759" s="8"/>
    </row>
    <row r="1760" spans="2:29" ht="12.75">
      <c r="B1760" s="28"/>
      <c r="AC1760" s="8"/>
    </row>
    <row r="1761" spans="2:29" ht="12.75">
      <c r="B1761" s="28"/>
      <c r="AC1761" s="8"/>
    </row>
    <row r="1762" spans="2:29" ht="12.75">
      <c r="B1762" s="28"/>
      <c r="AC1762" s="8"/>
    </row>
    <row r="1763" spans="2:29" ht="12.75">
      <c r="B1763" s="28"/>
      <c r="AC1763" s="8"/>
    </row>
    <row r="1764" spans="2:29" ht="12.75">
      <c r="B1764" s="28"/>
      <c r="AC1764" s="8"/>
    </row>
    <row r="1765" spans="2:29" ht="12.75">
      <c r="B1765" s="28"/>
      <c r="AC1765" s="8"/>
    </row>
    <row r="1766" spans="2:29" ht="12.75">
      <c r="B1766" s="28"/>
      <c r="AC1766" s="8"/>
    </row>
    <row r="1767" spans="2:29" ht="12.75">
      <c r="B1767" s="28"/>
      <c r="AC1767" s="8"/>
    </row>
    <row r="1768" spans="2:29" ht="12.75">
      <c r="B1768" s="28"/>
      <c r="AC1768" s="8"/>
    </row>
    <row r="1769" spans="2:29" ht="12.75">
      <c r="B1769" s="28"/>
      <c r="AC1769" s="8"/>
    </row>
    <row r="1770" spans="2:29" ht="12.75">
      <c r="B1770" s="28"/>
      <c r="AC1770" s="8"/>
    </row>
    <row r="1771" spans="2:29" ht="12.75">
      <c r="B1771" s="28"/>
      <c r="AC1771" s="8"/>
    </row>
    <row r="1772" spans="2:29" ht="12.75">
      <c r="B1772" s="28"/>
      <c r="AC1772" s="8"/>
    </row>
    <row r="1773" spans="2:29" ht="12.75">
      <c r="B1773" s="28"/>
      <c r="AC1773" s="8"/>
    </row>
    <row r="1774" spans="2:29" ht="12.75">
      <c r="B1774" s="28"/>
      <c r="AC1774" s="8"/>
    </row>
    <row r="1775" spans="2:29" ht="12.75">
      <c r="B1775" s="28"/>
      <c r="AC1775" s="8"/>
    </row>
    <row r="1776" spans="2:29" ht="12.75">
      <c r="B1776" s="28"/>
      <c r="AC1776" s="8"/>
    </row>
    <row r="1777" spans="2:29" ht="12.75">
      <c r="B1777" s="28"/>
      <c r="AC1777" s="8"/>
    </row>
    <row r="1778" spans="2:29" ht="12.75">
      <c r="B1778" s="28"/>
      <c r="AC1778" s="8"/>
    </row>
    <row r="1779" spans="2:29" ht="12.75">
      <c r="B1779" s="28"/>
      <c r="AC1779" s="8"/>
    </row>
    <row r="1780" spans="2:29" ht="12.75">
      <c r="B1780" s="28"/>
      <c r="AC1780" s="8"/>
    </row>
    <row r="1781" spans="2:29" ht="12.75">
      <c r="B1781" s="28"/>
      <c r="AC1781" s="8"/>
    </row>
    <row r="1782" spans="2:29" ht="12.75">
      <c r="B1782" s="28"/>
      <c r="AC1782" s="8"/>
    </row>
    <row r="1783" spans="2:29" ht="12.75">
      <c r="B1783" s="28"/>
      <c r="AC1783" s="8"/>
    </row>
    <row r="1784" spans="2:29" ht="12.75">
      <c r="B1784" s="28"/>
      <c r="AC1784" s="8"/>
    </row>
    <row r="1785" spans="2:29" ht="12.75">
      <c r="B1785" s="28"/>
      <c r="AC1785" s="8"/>
    </row>
    <row r="1786" spans="2:29" ht="12.75">
      <c r="B1786" s="111"/>
      <c r="AC1786" s="8"/>
    </row>
    <row r="1787" spans="2:29" ht="12.75">
      <c r="B1787" s="111"/>
      <c r="AC1787" s="8"/>
    </row>
    <row r="1788" spans="2:29" ht="12.75">
      <c r="B1788" s="111"/>
      <c r="AC1788" s="8"/>
    </row>
    <row r="1789" spans="2:29" ht="12.75">
      <c r="B1789" s="111"/>
      <c r="AC1789" s="8"/>
    </row>
    <row r="1790" spans="2:29" ht="12.75">
      <c r="B1790" s="111"/>
      <c r="AC1790" s="8"/>
    </row>
    <row r="1791" spans="2:29" ht="12.75">
      <c r="B1791" s="111"/>
      <c r="AC1791" s="8"/>
    </row>
    <row r="1792" spans="2:29" ht="12.75">
      <c r="B1792" s="111"/>
      <c r="AC1792" s="8"/>
    </row>
    <row r="1793" spans="2:29" ht="12.75">
      <c r="B1793" s="111"/>
      <c r="AC1793" s="8"/>
    </row>
    <row r="1794" spans="2:29" ht="12.75">
      <c r="B1794" s="111"/>
      <c r="AC1794" s="8"/>
    </row>
    <row r="1795" spans="2:29" ht="12.75">
      <c r="B1795" s="111"/>
      <c r="AC1795" s="8"/>
    </row>
    <row r="1796" spans="2:29" ht="12.75">
      <c r="B1796" s="111"/>
      <c r="AC1796" s="8"/>
    </row>
    <row r="1797" spans="2:29" ht="12.75">
      <c r="B1797" s="111"/>
      <c r="AC1797" s="8"/>
    </row>
    <row r="1798" spans="2:29" ht="12.75">
      <c r="B1798" s="111"/>
      <c r="AC1798" s="8"/>
    </row>
    <row r="1799" spans="2:29" ht="12.75">
      <c r="B1799" s="111"/>
      <c r="AC1799" s="8"/>
    </row>
    <row r="1800" spans="2:29" ht="12.75">
      <c r="B1800" s="111"/>
      <c r="AC1800" s="8"/>
    </row>
    <row r="1801" spans="2:29" ht="12.75">
      <c r="B1801" s="111"/>
      <c r="AC1801" s="8"/>
    </row>
    <row r="1802" spans="2:29" ht="12.75">
      <c r="B1802" s="111"/>
      <c r="AC1802" s="8"/>
    </row>
    <row r="1803" spans="2:29" ht="12.75">
      <c r="B1803" s="111"/>
      <c r="AC1803" s="8"/>
    </row>
    <row r="1804" spans="2:29" ht="12.75">
      <c r="B1804" s="111"/>
      <c r="AC1804" s="8"/>
    </row>
    <row r="1805" spans="2:29" ht="12.75">
      <c r="B1805" s="111"/>
      <c r="AC1805" s="8"/>
    </row>
    <row r="1806" spans="2:29" ht="12.75">
      <c r="B1806" s="111"/>
      <c r="AC1806" s="8"/>
    </row>
    <row r="1807" spans="2:29" ht="12.75">
      <c r="B1807" s="111"/>
      <c r="AC1807" s="8"/>
    </row>
    <row r="1808" spans="2:29" ht="12.75">
      <c r="B1808" s="111"/>
      <c r="AC1808" s="8"/>
    </row>
    <row r="1809" spans="2:29" ht="12.75">
      <c r="B1809" s="111"/>
      <c r="AC1809" s="8"/>
    </row>
    <row r="1810" spans="2:29" ht="12.75">
      <c r="B1810" s="111"/>
      <c r="AC1810" s="8"/>
    </row>
    <row r="1811" spans="2:29" ht="12.75">
      <c r="B1811" s="111"/>
      <c r="AC1811" s="8"/>
    </row>
    <row r="1812" spans="2:29" ht="12.75">
      <c r="B1812" s="111"/>
      <c r="AC1812" s="8"/>
    </row>
    <row r="1813" spans="2:29" ht="12.75">
      <c r="B1813" s="111"/>
      <c r="AC1813" s="8"/>
    </row>
    <row r="1814" spans="2:29" ht="12.75">
      <c r="B1814" s="111"/>
      <c r="AC1814" s="8"/>
    </row>
    <row r="1815" spans="2:29" ht="12.75">
      <c r="B1815" s="111"/>
      <c r="AC1815" s="8"/>
    </row>
    <row r="1816" spans="2:29" ht="12.75">
      <c r="B1816" s="111"/>
      <c r="AC1816" s="8"/>
    </row>
    <row r="1817" spans="2:29" ht="12.75">
      <c r="B1817" s="111"/>
      <c r="AC1817" s="8"/>
    </row>
    <row r="1818" spans="2:29" ht="12.75">
      <c r="B1818" s="111"/>
      <c r="AC1818" s="8"/>
    </row>
    <row r="1819" spans="2:29" ht="12.75">
      <c r="B1819" s="111"/>
      <c r="AC1819" s="8"/>
    </row>
    <row r="1820" spans="2:29" ht="12.75">
      <c r="B1820" s="111"/>
      <c r="AC1820" s="8"/>
    </row>
    <row r="1821" spans="2:29" ht="12.75">
      <c r="B1821" s="111"/>
      <c r="AC1821" s="8"/>
    </row>
    <row r="1822" spans="2:29" ht="12.75">
      <c r="B1822" s="111"/>
      <c r="AC1822" s="8"/>
    </row>
    <row r="1823" spans="2:29" ht="12.75">
      <c r="B1823" s="111"/>
      <c r="AC1823" s="8"/>
    </row>
    <row r="1824" spans="2:29" ht="12.75">
      <c r="B1824" s="111"/>
      <c r="AC1824" s="8"/>
    </row>
    <row r="1825" spans="2:29" ht="12.75">
      <c r="B1825" s="111"/>
      <c r="AC1825" s="8"/>
    </row>
    <row r="1826" spans="2:29" ht="12.75">
      <c r="B1826" s="111"/>
      <c r="AC1826" s="8"/>
    </row>
    <row r="1827" spans="2:29" ht="12.75">
      <c r="B1827" s="111"/>
      <c r="AC1827" s="8"/>
    </row>
    <row r="1828" spans="2:29" ht="12.75">
      <c r="B1828" s="111"/>
      <c r="AC1828" s="8"/>
    </row>
    <row r="1829" spans="2:29" ht="12.75">
      <c r="B1829" s="111"/>
      <c r="AC1829" s="8"/>
    </row>
    <row r="1830" spans="2:29" ht="12.75">
      <c r="B1830" s="111"/>
      <c r="AC1830" s="8"/>
    </row>
    <row r="1831" spans="2:29" ht="12.75">
      <c r="B1831" s="111"/>
      <c r="AC1831" s="8"/>
    </row>
    <row r="1832" spans="2:29" ht="12.75">
      <c r="B1832" s="111"/>
      <c r="AC1832" s="8"/>
    </row>
    <row r="1833" spans="2:29" ht="12.75">
      <c r="B1833" s="111"/>
      <c r="AC1833" s="8"/>
    </row>
    <row r="1834" spans="2:29" ht="12.75">
      <c r="B1834" s="111"/>
      <c r="AC1834" s="8"/>
    </row>
    <row r="1835" spans="2:29" ht="12.75">
      <c r="B1835" s="111"/>
      <c r="AC1835" s="8"/>
    </row>
    <row r="1836" spans="2:29" ht="12.75">
      <c r="B1836" s="111"/>
      <c r="AC1836" s="8"/>
    </row>
    <row r="1837" spans="2:29" ht="12.75">
      <c r="B1837" s="111"/>
      <c r="AC1837" s="8"/>
    </row>
    <row r="1838" spans="2:29" ht="12.75">
      <c r="B1838" s="111"/>
      <c r="AC1838" s="8"/>
    </row>
    <row r="1839" spans="2:29" ht="12.75">
      <c r="B1839" s="111"/>
      <c r="AC1839" s="8"/>
    </row>
    <row r="1840" spans="2:29" ht="12.75">
      <c r="B1840" s="111"/>
      <c r="AC1840" s="8"/>
    </row>
    <row r="1841" spans="2:29" ht="12.75">
      <c r="B1841" s="111"/>
      <c r="AC1841" s="8"/>
    </row>
    <row r="1842" spans="2:29" ht="12.75">
      <c r="B1842" s="111"/>
      <c r="AC1842" s="8"/>
    </row>
    <row r="1843" spans="2:29" ht="12.75">
      <c r="B1843" s="111"/>
      <c r="AC1843" s="8"/>
    </row>
    <row r="1844" spans="2:29" ht="12.75">
      <c r="B1844" s="111"/>
      <c r="AC1844" s="8"/>
    </row>
    <row r="1845" spans="2:29" ht="12.75">
      <c r="B1845" s="111"/>
      <c r="AC1845" s="8"/>
    </row>
    <row r="1846" spans="2:29" ht="12.75">
      <c r="B1846" s="111"/>
      <c r="AC1846" s="8"/>
    </row>
    <row r="1847" spans="2:29" ht="12.75">
      <c r="B1847" s="111"/>
      <c r="AC1847" s="8"/>
    </row>
    <row r="1848" spans="2:29" ht="12.75">
      <c r="B1848" s="111"/>
      <c r="AC1848" s="8"/>
    </row>
    <row r="1849" spans="2:29" ht="12.75">
      <c r="B1849" s="111"/>
      <c r="AC1849" s="8"/>
    </row>
    <row r="1850" spans="2:29" ht="12.75">
      <c r="B1850" s="111"/>
      <c r="AC1850" s="8"/>
    </row>
    <row r="1851" spans="2:29" ht="12.75">
      <c r="B1851" s="111"/>
      <c r="AC1851" s="8"/>
    </row>
    <row r="1852" spans="2:29" ht="12.75">
      <c r="B1852" s="111"/>
      <c r="AC1852" s="8"/>
    </row>
    <row r="1853" spans="2:29" ht="12.75">
      <c r="B1853" s="111"/>
      <c r="AC1853" s="8"/>
    </row>
    <row r="1854" spans="2:29" ht="12.75">
      <c r="B1854" s="111"/>
      <c r="AC1854" s="8"/>
    </row>
    <row r="1855" spans="2:29" ht="12.75">
      <c r="B1855" s="111"/>
      <c r="AC1855" s="8"/>
    </row>
    <row r="1856" spans="2:29" ht="12.75">
      <c r="B1856" s="111"/>
      <c r="AC1856" s="8"/>
    </row>
    <row r="1857" spans="2:29" ht="12.75">
      <c r="B1857" s="111"/>
      <c r="AC1857" s="8"/>
    </row>
    <row r="1858" spans="2:29" ht="12.75">
      <c r="B1858" s="111"/>
      <c r="AC1858" s="8"/>
    </row>
    <row r="1859" spans="2:29" ht="12.75">
      <c r="B1859" s="111"/>
      <c r="AC1859" s="8"/>
    </row>
    <row r="1860" spans="2:29" ht="12.75">
      <c r="B1860" s="111"/>
      <c r="AC1860" s="8"/>
    </row>
    <row r="1861" spans="2:29" ht="12.75">
      <c r="B1861" s="111"/>
      <c r="AC1861" s="8"/>
    </row>
    <row r="1862" spans="2:29" ht="12.75">
      <c r="B1862" s="111"/>
      <c r="AC1862" s="8"/>
    </row>
    <row r="1863" spans="2:29" ht="12.75">
      <c r="B1863" s="111"/>
      <c r="AC1863" s="8"/>
    </row>
    <row r="1864" spans="2:29" ht="12.75">
      <c r="B1864" s="111"/>
      <c r="AC1864" s="8"/>
    </row>
    <row r="1865" spans="2:29" ht="12.75">
      <c r="B1865" s="111"/>
      <c r="AC1865" s="8"/>
    </row>
    <row r="1866" spans="2:29" ht="12.75">
      <c r="B1866" s="111"/>
      <c r="AC1866" s="8"/>
    </row>
    <row r="1867" spans="2:29" ht="12.75">
      <c r="B1867" s="111"/>
      <c r="AC1867" s="8"/>
    </row>
    <row r="1868" spans="2:29" ht="12.75">
      <c r="B1868" s="111"/>
      <c r="AC1868" s="8"/>
    </row>
    <row r="1869" spans="2:29" ht="12.75">
      <c r="B1869" s="111"/>
      <c r="AC1869" s="8"/>
    </row>
    <row r="1870" spans="2:29" ht="12.75">
      <c r="B1870" s="111"/>
      <c r="AC1870" s="8"/>
    </row>
    <row r="1871" spans="2:29" ht="12.75">
      <c r="B1871" s="111"/>
      <c r="AC1871" s="8"/>
    </row>
    <row r="1872" spans="2:29" ht="12.75">
      <c r="B1872" s="111"/>
      <c r="AC1872" s="8"/>
    </row>
    <row r="1873" spans="2:29" ht="12.75">
      <c r="B1873" s="111"/>
      <c r="AC1873" s="8"/>
    </row>
    <row r="1874" spans="2:29" ht="12.75">
      <c r="B1874" s="111"/>
      <c r="AC1874" s="8"/>
    </row>
    <row r="1875" spans="2:29" ht="12.75">
      <c r="B1875" s="111"/>
      <c r="AC1875" s="8"/>
    </row>
    <row r="1876" spans="2:29" ht="12.75">
      <c r="B1876" s="111"/>
      <c r="AC1876" s="8"/>
    </row>
    <row r="1877" spans="2:29" ht="12.75">
      <c r="B1877" s="111"/>
      <c r="AC1877" s="8"/>
    </row>
    <row r="1878" spans="2:29" ht="12.75">
      <c r="B1878" s="111"/>
      <c r="AC1878" s="8"/>
    </row>
    <row r="1879" spans="2:29" ht="12.75">
      <c r="B1879" s="111"/>
      <c r="AC1879" s="8"/>
    </row>
    <row r="1880" spans="2:29" ht="12.75">
      <c r="B1880" s="111"/>
      <c r="AC1880" s="8"/>
    </row>
    <row r="1881" spans="2:29" ht="12.75">
      <c r="B1881" s="111"/>
      <c r="AC1881" s="8"/>
    </row>
    <row r="1882" spans="2:29" ht="12.75">
      <c r="B1882" s="111"/>
      <c r="AC1882" s="8"/>
    </row>
    <row r="1883" spans="2:29" ht="12.75">
      <c r="B1883" s="111"/>
      <c r="AC1883" s="8"/>
    </row>
    <row r="1884" spans="2:29" ht="12.75">
      <c r="B1884" s="111"/>
      <c r="AC1884" s="8"/>
    </row>
    <row r="1885" spans="2:29" ht="12.75">
      <c r="B1885" s="111"/>
      <c r="AC1885" s="8"/>
    </row>
    <row r="1886" spans="2:29" ht="12.75">
      <c r="B1886" s="111"/>
      <c r="AC1886" s="8"/>
    </row>
    <row r="1887" spans="2:29" ht="12.75">
      <c r="B1887" s="111"/>
      <c r="AC1887" s="8"/>
    </row>
    <row r="1888" spans="2:29" ht="12.75">
      <c r="B1888" s="111"/>
      <c r="AC1888" s="8"/>
    </row>
    <row r="1889" spans="2:29" ht="12.75">
      <c r="B1889" s="111"/>
      <c r="AC1889" s="8"/>
    </row>
    <row r="1890" spans="2:29" ht="12.75">
      <c r="B1890" s="111"/>
      <c r="AC1890" s="8"/>
    </row>
    <row r="1891" spans="2:29" ht="12.75">
      <c r="B1891" s="111"/>
      <c r="AC1891" s="8"/>
    </row>
    <row r="1892" spans="2:29" ht="12.75">
      <c r="B1892" s="111"/>
      <c r="AC1892" s="8"/>
    </row>
    <row r="1893" spans="2:29" ht="12.75">
      <c r="B1893" s="111"/>
      <c r="AC1893" s="8"/>
    </row>
    <row r="1894" spans="2:29" ht="12.75">
      <c r="B1894" s="111"/>
      <c r="AC1894" s="8"/>
    </row>
    <row r="1895" spans="2:29" ht="12.75">
      <c r="B1895" s="111"/>
      <c r="AC1895" s="8"/>
    </row>
    <row r="1896" spans="2:29" ht="12.75">
      <c r="B1896" s="111"/>
      <c r="AC1896" s="8"/>
    </row>
    <row r="1897" spans="2:29" ht="12.75">
      <c r="B1897" s="111"/>
      <c r="AC1897" s="8"/>
    </row>
    <row r="1898" spans="2:29" ht="12.75">
      <c r="B1898" s="111"/>
      <c r="AC1898" s="8"/>
    </row>
    <row r="1899" spans="2:29" ht="12.75">
      <c r="B1899" s="111"/>
      <c r="AC1899" s="8"/>
    </row>
    <row r="1900" spans="2:29" ht="12.75">
      <c r="B1900" s="111"/>
      <c r="AC1900" s="8"/>
    </row>
    <row r="1901" spans="2:29" ht="12.75">
      <c r="B1901" s="111"/>
      <c r="AC1901" s="8"/>
    </row>
    <row r="1902" spans="2:29" ht="12.75">
      <c r="B1902" s="111"/>
      <c r="AC1902" s="8"/>
    </row>
    <row r="1903" spans="2:29" ht="12.75">
      <c r="B1903" s="111"/>
      <c r="AC1903" s="8"/>
    </row>
    <row r="1904" spans="2:29" ht="12.75">
      <c r="B1904" s="111"/>
      <c r="AC1904" s="8"/>
    </row>
    <row r="1905" spans="2:29" ht="12.75">
      <c r="B1905" s="111"/>
      <c r="AC1905" s="8"/>
    </row>
    <row r="1906" spans="2:29" ht="12.75">
      <c r="B1906" s="111"/>
      <c r="AC1906" s="8"/>
    </row>
    <row r="1907" spans="2:29" ht="12.75">
      <c r="B1907" s="111"/>
      <c r="AC1907" s="8"/>
    </row>
    <row r="1908" spans="2:29" ht="12.75">
      <c r="B1908" s="111"/>
      <c r="AC1908" s="8"/>
    </row>
    <row r="1909" spans="2:29" ht="12.75">
      <c r="B1909" s="111"/>
      <c r="AC1909" s="8"/>
    </row>
    <row r="1910" spans="2:29" ht="12.75">
      <c r="B1910" s="111"/>
      <c r="AC1910" s="8"/>
    </row>
    <row r="1911" spans="2:29" ht="12.75">
      <c r="B1911" s="111"/>
      <c r="AC1911" s="8"/>
    </row>
    <row r="1912" spans="2:29" ht="12.75">
      <c r="B1912" s="111"/>
      <c r="AC1912" s="8"/>
    </row>
    <row r="1913" spans="2:29" ht="12.75">
      <c r="B1913" s="111"/>
      <c r="AC1913" s="8"/>
    </row>
    <row r="1914" spans="2:29" ht="12.75">
      <c r="B1914" s="111"/>
      <c r="AC1914" s="8"/>
    </row>
    <row r="1915" spans="2:29" ht="12.75">
      <c r="B1915" s="111"/>
      <c r="AC1915" s="8"/>
    </row>
    <row r="1916" spans="2:29" ht="12.75">
      <c r="B1916" s="111"/>
      <c r="AC1916" s="8"/>
    </row>
    <row r="1917" spans="2:29" ht="12.75">
      <c r="B1917" s="111"/>
      <c r="AC1917" s="8"/>
    </row>
    <row r="1918" spans="2:29" ht="12.75">
      <c r="B1918" s="111"/>
      <c r="AC1918" s="8"/>
    </row>
    <row r="1919" spans="2:29" ht="12.75">
      <c r="B1919" s="111"/>
      <c r="AC1919" s="8"/>
    </row>
    <row r="1920" spans="2:29" ht="12.75">
      <c r="B1920" s="111"/>
      <c r="AC1920" s="8"/>
    </row>
    <row r="1921" spans="2:29" ht="12.75">
      <c r="B1921" s="111"/>
      <c r="AC1921" s="8"/>
    </row>
    <row r="1922" spans="2:29" ht="12.75">
      <c r="B1922" s="111"/>
      <c r="AC1922" s="8"/>
    </row>
    <row r="1923" spans="2:29" ht="12.75">
      <c r="B1923" s="111"/>
      <c r="AC1923" s="8"/>
    </row>
    <row r="1924" spans="2:29" ht="12.75">
      <c r="B1924" s="111"/>
      <c r="AC1924" s="8"/>
    </row>
    <row r="1925" spans="2:29" ht="12.75">
      <c r="B1925" s="111"/>
      <c r="AC1925" s="8"/>
    </row>
    <row r="1926" spans="2:29" ht="12.75">
      <c r="B1926" s="111"/>
      <c r="AC1926" s="8"/>
    </row>
    <row r="1927" spans="2:29" ht="12.75">
      <c r="B1927" s="111"/>
      <c r="AC1927" s="8"/>
    </row>
    <row r="1928" spans="2:29" ht="12.75">
      <c r="B1928" s="111"/>
      <c r="AC1928" s="8"/>
    </row>
    <row r="1929" spans="2:29" ht="12.75">
      <c r="B1929" s="111"/>
      <c r="AC1929" s="8"/>
    </row>
    <row r="1930" spans="2:29" ht="12.75">
      <c r="B1930" s="111"/>
      <c r="AC1930" s="8"/>
    </row>
    <row r="1931" spans="2:29" ht="12.75">
      <c r="B1931" s="111"/>
      <c r="AC1931" s="8"/>
    </row>
    <row r="1932" spans="2:29" ht="12.75">
      <c r="B1932" s="111"/>
      <c r="AC1932" s="8"/>
    </row>
    <row r="1933" spans="2:29" ht="12.75">
      <c r="B1933" s="111"/>
      <c r="AC1933" s="8"/>
    </row>
    <row r="1934" spans="2:29" ht="12.75">
      <c r="B1934" s="111"/>
      <c r="AC1934" s="8"/>
    </row>
    <row r="1935" spans="2:29" ht="12.75">
      <c r="B1935" s="111"/>
      <c r="AC1935" s="8"/>
    </row>
    <row r="1936" spans="2:29" ht="12.75">
      <c r="B1936" s="111"/>
      <c r="AC1936" s="8"/>
    </row>
    <row r="1937" spans="2:29" ht="12.75">
      <c r="B1937" s="111"/>
      <c r="AC1937" s="8"/>
    </row>
    <row r="1938" spans="2:29" ht="12.75">
      <c r="B1938" s="111"/>
      <c r="AC1938" s="8"/>
    </row>
    <row r="1939" spans="2:29" ht="12.75">
      <c r="B1939" s="111"/>
      <c r="AC1939" s="8"/>
    </row>
    <row r="1940" spans="2:29" ht="12.75">
      <c r="B1940" s="111"/>
      <c r="AC1940" s="8"/>
    </row>
    <row r="1941" spans="2:29" ht="12.75">
      <c r="B1941" s="111"/>
      <c r="AC1941" s="8"/>
    </row>
    <row r="1942" spans="2:29" ht="12.75">
      <c r="B1942" s="111"/>
      <c r="AC1942" s="8"/>
    </row>
    <row r="1943" spans="2:29" ht="12.75">
      <c r="B1943" s="111"/>
      <c r="AC1943" s="8"/>
    </row>
    <row r="1944" spans="2:29" ht="12.75">
      <c r="B1944" s="111"/>
      <c r="AC1944" s="8"/>
    </row>
    <row r="1945" spans="2:29" ht="12.75">
      <c r="B1945" s="111"/>
      <c r="AC1945" s="8"/>
    </row>
    <row r="1946" spans="2:29" ht="12.75">
      <c r="B1946" s="111"/>
      <c r="AC1946" s="8"/>
    </row>
    <row r="1947" spans="2:29" ht="12.75">
      <c r="B1947" s="111"/>
      <c r="AC1947" s="8"/>
    </row>
    <row r="1948" spans="2:29" ht="12.75">
      <c r="B1948" s="111"/>
      <c r="AC1948" s="8"/>
    </row>
    <row r="1949" spans="2:29" ht="12.75">
      <c r="B1949" s="111"/>
      <c r="AC1949" s="8"/>
    </row>
    <row r="1950" spans="2:29" ht="12.75">
      <c r="B1950" s="111"/>
      <c r="AC1950" s="8"/>
    </row>
    <row r="1951" spans="2:29" ht="12.75">
      <c r="B1951" s="111"/>
      <c r="AC1951" s="8"/>
    </row>
    <row r="1952" spans="2:29" ht="12.75">
      <c r="B1952" s="111"/>
      <c r="AC1952" s="8"/>
    </row>
    <row r="1953" spans="2:29" ht="12.75">
      <c r="B1953" s="111"/>
      <c r="AC1953" s="8"/>
    </row>
    <row r="1954" spans="2:29" ht="12.75">
      <c r="B1954" s="111"/>
      <c r="AC1954" s="8"/>
    </row>
    <row r="1955" spans="2:29" ht="12.75">
      <c r="B1955" s="111"/>
      <c r="AC1955" s="8"/>
    </row>
    <row r="1956" spans="2:29" ht="12.75">
      <c r="B1956" s="111"/>
      <c r="AC1956" s="8"/>
    </row>
    <row r="1957" spans="2:29" ht="12.75">
      <c r="B1957" s="111"/>
      <c r="AC1957" s="8"/>
    </row>
    <row r="1958" spans="2:29" ht="12.75">
      <c r="B1958" s="111"/>
      <c r="AC1958" s="8"/>
    </row>
    <row r="1959" spans="2:29" ht="12.75">
      <c r="B1959" s="111"/>
      <c r="AC1959" s="8"/>
    </row>
    <row r="1960" spans="2:29" ht="12.75">
      <c r="B1960" s="111"/>
      <c r="AC1960" s="8"/>
    </row>
    <row r="1961" spans="2:29" ht="12.75">
      <c r="B1961" s="111"/>
      <c r="AC1961" s="8"/>
    </row>
    <row r="1962" spans="2:29" ht="12.75">
      <c r="B1962" s="111"/>
      <c r="AC1962" s="8"/>
    </row>
    <row r="1963" spans="2:29" ht="12.75">
      <c r="B1963" s="111"/>
      <c r="AC1963" s="8"/>
    </row>
    <row r="1964" spans="2:29" ht="12.75">
      <c r="B1964" s="111"/>
      <c r="AC1964" s="8"/>
    </row>
    <row r="1965" spans="2:29" ht="12.75">
      <c r="B1965" s="111"/>
      <c r="AC1965" s="8"/>
    </row>
    <row r="1966" spans="2:29" ht="12.75">
      <c r="B1966" s="111"/>
      <c r="AC1966" s="8"/>
    </row>
    <row r="1967" spans="2:29" ht="12.75">
      <c r="B1967" s="111"/>
      <c r="AC1967" s="8"/>
    </row>
    <row r="1968" spans="2:29" ht="12.75">
      <c r="B1968" s="111"/>
      <c r="AC1968" s="8"/>
    </row>
    <row r="1969" spans="2:29" ht="12.75">
      <c r="B1969" s="111"/>
      <c r="AC1969" s="8"/>
    </row>
    <row r="1970" spans="2:29" ht="12.75">
      <c r="B1970" s="111"/>
      <c r="AC1970" s="8"/>
    </row>
    <row r="1971" spans="2:29" ht="12.75">
      <c r="B1971" s="111"/>
      <c r="AC1971" s="8"/>
    </row>
    <row r="1972" spans="2:29" ht="12.75">
      <c r="B1972" s="111"/>
      <c r="AC1972" s="8"/>
    </row>
    <row r="1973" spans="2:29" ht="12.75">
      <c r="B1973" s="111"/>
      <c r="AC1973" s="8"/>
    </row>
    <row r="1974" spans="2:29" ht="12.75">
      <c r="B1974" s="111"/>
      <c r="AC1974" s="8"/>
    </row>
    <row r="1975" spans="2:29" ht="12.75">
      <c r="B1975" s="111"/>
      <c r="AC1975" s="8"/>
    </row>
    <row r="1976" spans="2:29" ht="12.75">
      <c r="B1976" s="111"/>
      <c r="AC1976" s="8"/>
    </row>
    <row r="1977" spans="2:29" ht="12.75">
      <c r="B1977" s="111"/>
      <c r="AC1977" s="8"/>
    </row>
    <row r="1978" spans="2:29" ht="12.75">
      <c r="B1978" s="111"/>
      <c r="AC1978" s="8"/>
    </row>
    <row r="1979" spans="2:29" ht="12.75">
      <c r="B1979" s="111"/>
      <c r="AC1979" s="8"/>
    </row>
    <row r="1980" spans="2:29" ht="12.75">
      <c r="B1980" s="111"/>
      <c r="AC1980" s="8"/>
    </row>
    <row r="1981" spans="2:29" ht="12.75">
      <c r="B1981" s="111"/>
      <c r="AC1981" s="8"/>
    </row>
    <row r="1982" spans="2:29" ht="12.75">
      <c r="B1982" s="111"/>
      <c r="AC1982" s="8"/>
    </row>
    <row r="1983" spans="2:29" ht="12.75">
      <c r="B1983" s="111"/>
      <c r="AC1983" s="8"/>
    </row>
    <row r="1984" spans="2:29" ht="12.75">
      <c r="B1984" s="111"/>
      <c r="AC1984" s="8"/>
    </row>
    <row r="1985" spans="2:29" ht="12.75">
      <c r="B1985" s="111"/>
      <c r="AC1985" s="8"/>
    </row>
    <row r="1986" spans="2:29" ht="12.75">
      <c r="B1986" s="111"/>
      <c r="AC1986" s="8"/>
    </row>
    <row r="1987" spans="2:29" ht="12.75">
      <c r="B1987" s="111"/>
      <c r="AC1987" s="8"/>
    </row>
    <row r="1988" spans="2:29" ht="12.75">
      <c r="B1988" s="111"/>
      <c r="AC1988" s="8"/>
    </row>
    <row r="1989" spans="2:29" ht="12.75">
      <c r="B1989" s="111"/>
      <c r="AC1989" s="8"/>
    </row>
    <row r="1990" spans="2:29" ht="12.75">
      <c r="B1990" s="111"/>
      <c r="AC1990" s="8"/>
    </row>
    <row r="1991" spans="2:29" ht="12.75">
      <c r="B1991" s="111"/>
      <c r="AC1991" s="8"/>
    </row>
    <row r="1992" spans="2:29" ht="12.75">
      <c r="B1992" s="111"/>
      <c r="AC1992" s="8"/>
    </row>
    <row r="1993" spans="2:29" ht="12.75">
      <c r="B1993" s="111"/>
      <c r="AC1993" s="8"/>
    </row>
    <row r="1994" spans="2:29" ht="12.75">
      <c r="B1994" s="111"/>
      <c r="AC1994" s="8"/>
    </row>
    <row r="1995" spans="2:29" ht="12.75">
      <c r="B1995" s="111"/>
      <c r="AC1995" s="8"/>
    </row>
    <row r="1996" spans="2:29" ht="12.75">
      <c r="B1996" s="111"/>
      <c r="AC1996" s="8"/>
    </row>
    <row r="1997" spans="2:29" ht="12.75">
      <c r="B1997" s="111"/>
      <c r="AC1997" s="8"/>
    </row>
    <row r="1998" spans="2:29" ht="12.75">
      <c r="B1998" s="111"/>
      <c r="AC1998" s="8"/>
    </row>
    <row r="1999" spans="2:29" ht="12.75">
      <c r="B1999" s="111"/>
      <c r="AC1999" s="8"/>
    </row>
    <row r="2000" spans="2:29" ht="12.75">
      <c r="B2000" s="111"/>
      <c r="AC2000" s="8"/>
    </row>
    <row r="2001" spans="2:29" ht="12.75">
      <c r="B2001" s="111"/>
      <c r="AC2001" s="8"/>
    </row>
    <row r="2002" spans="2:29" ht="12.75">
      <c r="B2002" s="111"/>
      <c r="AC2002" s="8"/>
    </row>
    <row r="2003" spans="2:29" ht="12.75">
      <c r="B2003" s="111"/>
      <c r="AC2003" s="8"/>
    </row>
    <row r="2004" spans="2:29" ht="12.75">
      <c r="B2004" s="111"/>
      <c r="AC2004" s="8"/>
    </row>
    <row r="2005" spans="2:29" ht="12.75">
      <c r="B2005" s="111"/>
      <c r="AC2005" s="8"/>
    </row>
    <row r="2006" spans="2:29" ht="12.75">
      <c r="B2006" s="111"/>
      <c r="AC2006" s="8"/>
    </row>
    <row r="2007" spans="2:29" ht="12.75">
      <c r="B2007" s="111"/>
      <c r="AC2007" s="8"/>
    </row>
    <row r="2008" spans="2:29" ht="12.75">
      <c r="B2008" s="111"/>
      <c r="AC2008" s="8"/>
    </row>
    <row r="2009" spans="2:29" ht="12.75">
      <c r="B2009" s="111"/>
      <c r="AC2009" s="8"/>
    </row>
    <row r="2010" spans="2:29" ht="12.75">
      <c r="B2010" s="111"/>
      <c r="AC2010" s="8"/>
    </row>
    <row r="2011" spans="2:29" ht="12.75">
      <c r="B2011" s="111"/>
      <c r="AC2011" s="8"/>
    </row>
    <row r="2012" spans="2:29" ht="12.75">
      <c r="B2012" s="111"/>
      <c r="AC2012" s="8"/>
    </row>
    <row r="2013" spans="2:29" ht="12.75">
      <c r="B2013" s="111"/>
      <c r="AC2013" s="8"/>
    </row>
    <row r="2014" spans="2:29" ht="12.75">
      <c r="B2014" s="111"/>
      <c r="AC2014" s="8"/>
    </row>
    <row r="2015" spans="2:29" ht="12.75">
      <c r="B2015" s="111"/>
      <c r="AC2015" s="8"/>
    </row>
    <row r="2016" spans="2:29" ht="12.75">
      <c r="B2016" s="111"/>
      <c r="AC2016" s="8"/>
    </row>
    <row r="2017" spans="2:29" ht="12.75">
      <c r="B2017" s="111"/>
      <c r="AC2017" s="8"/>
    </row>
    <row r="2018" spans="2:29" ht="12.75">
      <c r="B2018" s="111"/>
      <c r="AC2018" s="8"/>
    </row>
    <row r="2019" spans="2:29" ht="12.75">
      <c r="B2019" s="111"/>
      <c r="AC2019" s="8"/>
    </row>
    <row r="2020" spans="2:29" ht="12.75">
      <c r="B2020" s="111"/>
      <c r="AC2020" s="8"/>
    </row>
    <row r="2021" spans="2:29" ht="12.75">
      <c r="B2021" s="111"/>
      <c r="AC2021" s="8"/>
    </row>
    <row r="2022" spans="2:29" ht="12.75">
      <c r="B2022" s="111"/>
      <c r="AC2022" s="8"/>
    </row>
    <row r="2023" spans="2:29" ht="12.75">
      <c r="B2023" s="111"/>
      <c r="AC2023" s="8"/>
    </row>
    <row r="2024" spans="2:29" ht="12.75">
      <c r="B2024" s="111"/>
      <c r="AC2024" s="8"/>
    </row>
    <row r="2025" spans="2:29" ht="12.75">
      <c r="B2025" s="111"/>
      <c r="AC2025" s="8"/>
    </row>
    <row r="2026" spans="2:29" ht="12.75">
      <c r="B2026" s="111"/>
      <c r="AC2026" s="8"/>
    </row>
    <row r="2027" spans="2:29" ht="12.75">
      <c r="B2027" s="111"/>
      <c r="AC2027" s="8"/>
    </row>
    <row r="2028" spans="2:29" ht="12.75">
      <c r="B2028" s="111"/>
      <c r="AC2028" s="8"/>
    </row>
    <row r="2029" spans="2:29" ht="12.75">
      <c r="B2029" s="111"/>
      <c r="AC2029" s="8"/>
    </row>
    <row r="2030" spans="2:29" ht="12.75">
      <c r="B2030" s="111"/>
      <c r="AC2030" s="8"/>
    </row>
  </sheetData>
  <sheetProtection/>
  <mergeCells count="22">
    <mergeCell ref="AD671:AE671"/>
    <mergeCell ref="B684:E684"/>
    <mergeCell ref="B685:E685"/>
    <mergeCell ref="B687:D687"/>
    <mergeCell ref="AD670:AE670"/>
    <mergeCell ref="A521:F521"/>
    <mergeCell ref="Y2:Z2"/>
    <mergeCell ref="A4:X4"/>
    <mergeCell ref="Y4:AB4"/>
    <mergeCell ref="Y5:AB6"/>
    <mergeCell ref="Y7:AB7"/>
    <mergeCell ref="Y12:AB12"/>
    <mergeCell ref="Y8:AB8"/>
    <mergeCell ref="Y3:AB3"/>
    <mergeCell ref="A15:AB15"/>
    <mergeCell ref="Y11:AB11"/>
    <mergeCell ref="Y9:AB9"/>
    <mergeCell ref="A681:F681"/>
    <mergeCell ref="A534:F534"/>
    <mergeCell ref="A680:F680"/>
    <mergeCell ref="Y10:AB10"/>
    <mergeCell ref="Y13:AB13"/>
  </mergeCells>
  <dataValidations count="1">
    <dataValidation allowBlank="1" showInputMessage="1" showErrorMessage="1" prompt="Введите наименование на рус.языке" sqref="E590:E594"/>
  </dataValidations>
  <hyperlinks>
    <hyperlink ref="U22" r:id="rId1" tooltip="Посмотреть фото" display="ФОТО"/>
    <hyperlink ref="U34" r:id="rId2" tooltip="Посмотреть фото" display="ФОТО"/>
    <hyperlink ref="U149" r:id="rId3" tooltip="Посмотреть фото" display="ФОТО"/>
    <hyperlink ref="U194" r:id="rId4" tooltip="Посмотреть фото" display="ФОТО"/>
    <hyperlink ref="U211" r:id="rId5" tooltip="Посмотреть фото" display="ФОТО"/>
    <hyperlink ref="U190" r:id="rId6" tooltip="Посмотреть фото" display="ФОТО"/>
    <hyperlink ref="U186" r:id="rId7" tooltip="Посмотреть фото" display="ФОТО"/>
    <hyperlink ref="U187" r:id="rId8" tooltip="Посмотреть фото" display="ФОТО"/>
    <hyperlink ref="U188" r:id="rId9" tooltip="Посмотреть фото" display="ФОТО"/>
    <hyperlink ref="U191" r:id="rId10" tooltip="Посмотреть фото" display="ФОТО"/>
    <hyperlink ref="U192" r:id="rId11" tooltip="Посмотреть фото" display="ФОТО"/>
    <hyperlink ref="U196" r:id="rId12" tooltip="Посмотреть фото" display="ФОТО"/>
    <hyperlink ref="U328" r:id="rId13" tooltip="Посмотреть фото" display="ФОТО"/>
    <hyperlink ref="U433" r:id="rId14" tooltip="Посмотреть фото" display="ФОТО"/>
    <hyperlink ref="U78" r:id="rId15" tooltip="Посмотреть фото" display="ФОТО"/>
    <hyperlink ref="U79" r:id="rId16" tooltip="Посмотреть фото" display="ФОТО"/>
    <hyperlink ref="U80" r:id="rId17" tooltip="Посмотреть фото" display="ФОТО"/>
    <hyperlink ref="U81" r:id="rId18" tooltip="Посмотреть фото" display="ФОТО"/>
    <hyperlink ref="U82" r:id="rId19" tooltip="Посмотреть фото" display="ФОТО"/>
    <hyperlink ref="U83" r:id="rId20" tooltip="Посмотреть фото" display="ФОТО"/>
    <hyperlink ref="U212" r:id="rId21" tooltip="Посмотреть фото" display="ФОТО"/>
    <hyperlink ref="U213" r:id="rId22" tooltip="Посмотреть фото" display="ФОТО"/>
    <hyperlink ref="U214" r:id="rId23" tooltip="Посмотреть фото" display="ФОТО"/>
    <hyperlink ref="U215" r:id="rId24" tooltip="Посмотреть фото" display="ФОТО"/>
    <hyperlink ref="U309" r:id="rId25" tooltip="Посмотреть фото" display="ФОТО"/>
    <hyperlink ref="U310" r:id="rId26" tooltip="Посмотреть фото" display="ФОТО"/>
    <hyperlink ref="U311" r:id="rId27" tooltip="Посмотреть фото" display="ФОТО"/>
    <hyperlink ref="U312" r:id="rId28" tooltip="Посмотреть фото" display="ФОТО"/>
    <hyperlink ref="U313" r:id="rId29" tooltip="Посмотреть фото" display="ФОТО"/>
    <hyperlink ref="U314" r:id="rId30" tooltip="Посмотреть фото" display="ФОТО"/>
    <hyperlink ref="U315" r:id="rId31" tooltip="Посмотреть фото" display="ФОТО"/>
    <hyperlink ref="U316" r:id="rId32" tooltip="Посмотреть фото" display="ФОТО"/>
    <hyperlink ref="U317" r:id="rId33" tooltip="Посмотреть фото" display="ФОТО"/>
    <hyperlink ref="U318" r:id="rId34" tooltip="Посмотреть фото" display="ФОТО"/>
    <hyperlink ref="U319" r:id="rId35" tooltip="Посмотреть фото" display="ФОТО"/>
    <hyperlink ref="U320" r:id="rId36" tooltip="Посмотреть фото" display="ФОТО"/>
  </hyperlinks>
  <printOptions/>
  <pageMargins left="0" right="0" top="1.1811023622047245" bottom="0" header="0.31496062992125984" footer="0.31496062992125984"/>
  <pageSetup fitToHeight="0" horizontalDpi="600" verticalDpi="600" orientation="landscape" paperSize="9" scale="55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Аэропорт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Рысгуль Джатиева</cp:lastModifiedBy>
  <cp:lastPrinted>2015-04-10T04:20:43Z</cp:lastPrinted>
  <dcterms:created xsi:type="dcterms:W3CDTF">2013-01-29T11:40:19Z</dcterms:created>
  <dcterms:modified xsi:type="dcterms:W3CDTF">2015-04-20T11:39:11Z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