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лан на 2015 г." sheetId="1" r:id="rId1"/>
  </sheets>
  <definedNames/>
  <calcPr fullCalcOnLoad="1" refMode="R1C1"/>
</workbook>
</file>

<file path=xl/sharedStrings.xml><?xml version="1.0" encoding="utf-8"?>
<sst xmlns="http://schemas.openxmlformats.org/spreadsheetml/2006/main" count="15118" uniqueCount="3315">
  <si>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</si>
  <si>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</si>
  <si>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</si>
  <si>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</si>
  <si>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Приказом от 14 января 2015 года</t>
  </si>
  <si>
    <t>внесены изменения и дополнения</t>
  </si>
  <si>
    <t>Приказом от 22 января 2015 года</t>
  </si>
  <si>
    <t>Приказом от 17 февраля 2015 года</t>
  </si>
  <si>
    <t>Приказом от 3 марта 2015 года</t>
  </si>
  <si>
    <t>Приказом от 18 марта 2015 года</t>
  </si>
  <si>
    <t>Приказом от 10 апреля 2015 года</t>
  </si>
  <si>
    <t>Приказом от 23 апреля 2015 года</t>
  </si>
  <si>
    <t>Приказом от 01 июня 2015 года</t>
  </si>
  <si>
    <t>Приказом от 10 июня 2015 года</t>
  </si>
  <si>
    <t xml:space="preserve">План закупок товаров, работ и услуг на 2015 год по АО "Международный аэропорт Атырау" </t>
  </si>
  <si>
    <t>№ п/п</t>
  </si>
  <si>
    <t>Ұйым атауы</t>
  </si>
  <si>
    <t>Наименование организации</t>
  </si>
  <si>
    <t>Код ТРУ (по КПВЭД/ ЕНС ТРУ)</t>
  </si>
  <si>
    <t>Наименование закупаемых товаров, работ и услуг</t>
  </si>
  <si>
    <t>Cатып алынатын тауарлардың, жұмыстар мен қызметтердің  атауы</t>
  </si>
  <si>
    <t>Краткая характеристика (описание) товаров, работ и услуг с указанием (СТ РК, ГОСТ, ТУ и т.д.)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</si>
  <si>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</si>
  <si>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Дополнительная характеристика</t>
  </si>
  <si>
    <t>Қосымша мінездемесі (сипаттамасы)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</si>
  <si>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</si>
  <si>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</si>
  <si>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</si>
  <si>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</si>
  <si>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</si>
  <si>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</si>
  <si>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</si>
  <si>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</si>
  <si>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</si>
  <si>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</si>
  <si>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</si>
  <si>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</si>
  <si>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</si>
  <si>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</si>
  <si>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</si>
  <si>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</si>
  <si>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</si>
  <si>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</si>
  <si>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4 К</t>
  </si>
  <si>
    <t>5 К</t>
  </si>
  <si>
    <t>6 К</t>
  </si>
  <si>
    <t>9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</si>
  <si>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</si>
  <si>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</si>
  <si>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</si>
  <si>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</si>
  <si>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</si>
  <si>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Газ күйіндегі табиғи газ (табиғи)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</si>
  <si>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</si>
  <si>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</si>
  <si>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ОИ</t>
  </si>
  <si>
    <t>231010000</t>
  </si>
  <si>
    <t xml:space="preserve">г. Атырау, аэропорт </t>
  </si>
  <si>
    <t>январь</t>
  </si>
  <si>
    <t>DDP</t>
  </si>
  <si>
    <t>Поставка партиями по мере необходимости с даты подписания договора, по  декабрь 2015г.</t>
  </si>
  <si>
    <t>100% предоплата</t>
  </si>
  <si>
    <t>113</t>
  </si>
  <si>
    <t>метр кубический</t>
  </si>
  <si>
    <t>ОТП</t>
  </si>
  <si>
    <t>2015 г.</t>
  </si>
  <si>
    <t>2 Т</t>
  </si>
  <si>
    <t>13.92.29.00.00.00.10.10.2</t>
  </si>
  <si>
    <t>Тряпка для мытья полов</t>
  </si>
  <si>
    <t>Еден жуу үшін шүберек</t>
  </si>
  <si>
    <t>Тряпки тканые для мытья полов</t>
  </si>
  <si>
    <t>Еден жуу үшін маталы шүберектер</t>
  </si>
  <si>
    <t>ЦП</t>
  </si>
  <si>
    <t>март</t>
  </si>
  <si>
    <t xml:space="preserve"> Поставка в течение 30 календарных дней с даты подписания договора</t>
  </si>
  <si>
    <t>30% предоплата, остаток по факту  поставленного Товара</t>
  </si>
  <si>
    <t>055</t>
  </si>
  <si>
    <t>Метр квадратный</t>
  </si>
  <si>
    <t>ОИН</t>
  </si>
  <si>
    <t>2-1 Т</t>
  </si>
  <si>
    <t>март-апрель</t>
  </si>
  <si>
    <t>3 Т</t>
  </si>
  <si>
    <t>20.59.59.00.02.05.00.60.1</t>
  </si>
  <si>
    <t>Известь хлорная</t>
  </si>
  <si>
    <t>Әк хлор</t>
  </si>
  <si>
    <t>марки Б, 3-й сорт, 27%, ГОСТ 1692-85</t>
  </si>
  <si>
    <t>Б маркалы, 3 сорт, 27%, ГОСТ 1692-85</t>
  </si>
  <si>
    <t>май- июнь</t>
  </si>
  <si>
    <t>Оплата за фактически поставленный Поставщиком объем Товара</t>
  </si>
  <si>
    <t>Килограмм</t>
  </si>
  <si>
    <t>4 Т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</si>
  <si>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</si>
  <si>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</si>
  <si>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</si>
  <si>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</si>
  <si>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>түйіршікті сөндірілмеген, кальцилік, 1 сұрып, тез сөнетін. МСТ 9179-77</t>
  </si>
  <si>
    <t>февраль</t>
  </si>
  <si>
    <t xml:space="preserve"> Поставка в течение 15 календарных дней с даты подписания договора</t>
  </si>
  <si>
    <t>4-1 Т</t>
  </si>
  <si>
    <t>февраль-март</t>
  </si>
  <si>
    <t>5 Т</t>
  </si>
  <si>
    <t>20.41.41.00.00.00.20.20.1</t>
  </si>
  <si>
    <t>Средство отбеливающее и дезодорирующее</t>
  </si>
  <si>
    <t>ағартатын және иіс кетіретін  құрал</t>
  </si>
  <si>
    <t xml:space="preserve">предназначено для отбеливания и удаления пятен с белых изделий, дезинфекции различных поверхностей 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</si>
  <si>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</si>
  <si>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</si>
  <si>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май</t>
  </si>
  <si>
    <t>868</t>
  </si>
  <si>
    <t>Бутылка</t>
  </si>
  <si>
    <t>5-1 Т</t>
  </si>
  <si>
    <t>Ағартатын және иіс жоятын зат</t>
  </si>
  <si>
    <t>Ақ түсті бұйымдардағы дақтарды кетіруге және ағартуға арналған, әртүрлі залалсыздандырғыш заттар</t>
  </si>
  <si>
    <t>май-июнь</t>
  </si>
  <si>
    <t>6 Т</t>
  </si>
  <si>
    <t>20.41.32.00.00.00.30.30.2</t>
  </si>
  <si>
    <t>Средство для чистки унитаза</t>
  </si>
  <si>
    <t>ұнтақ унитазды тазалу үшін</t>
  </si>
  <si>
    <t>порошкообразное  для чистки и дезинфекции унитаза</t>
  </si>
  <si>
    <t>унитазды тазалап, залалсыздандыру үшін ұнтақ тектес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</si>
  <si>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</si>
  <si>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Одна пачка</t>
  </si>
  <si>
    <t>исключено</t>
  </si>
  <si>
    <t>7 Т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</si>
  <si>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</si>
  <si>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</si>
  <si>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</si>
  <si>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</si>
  <si>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>Өсімдіктерден алынған материалдардан жасалған</t>
  </si>
  <si>
    <t>штука</t>
  </si>
  <si>
    <t>7-1 Т</t>
  </si>
  <si>
    <t>8 Т</t>
  </si>
  <si>
    <t>25.92.11.00.00.12.10.13.1</t>
  </si>
  <si>
    <t>Ведро</t>
  </si>
  <si>
    <t>шелек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</si>
  <si>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</si>
  <si>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</si>
  <si>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Поставка в течение 30 календарных дней с даты подписаний</t>
  </si>
  <si>
    <t>8-1 Т</t>
  </si>
  <si>
    <t>9 Т</t>
  </si>
  <si>
    <t>25.73.10.00.00.10.11.14.1</t>
  </si>
  <si>
    <t>Лопата</t>
  </si>
  <si>
    <t>күрек</t>
  </si>
  <si>
    <t>Лопата совковая с черенком</t>
  </si>
  <si>
    <t>Сабы бар күрекше</t>
  </si>
  <si>
    <t>9-1 Т</t>
  </si>
  <si>
    <t>сапты собық күрек</t>
  </si>
  <si>
    <t>10 Т</t>
  </si>
  <si>
    <t>25.73.10.00.00.10.10.12.1</t>
  </si>
  <si>
    <t>Лопаты копальные остроконечные (штыковые)</t>
  </si>
  <si>
    <t>Қазу күректері өткір соңды (найзалы)</t>
  </si>
  <si>
    <t>Лопата штыковые с деревянным черенком 1.3 метр</t>
  </si>
  <si>
    <t>10-1 Т</t>
  </si>
  <si>
    <t>11 Т</t>
  </si>
  <si>
    <t>25.73.10.00.00.10.10.22.1</t>
  </si>
  <si>
    <t>Лопаты снегоуборочные</t>
  </si>
  <si>
    <t>Қар күрейтін күректер</t>
  </si>
  <si>
    <t>796</t>
  </si>
  <si>
    <t>11-1 Т</t>
  </si>
  <si>
    <t>12 Т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</si>
  <si>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</si>
  <si>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</si>
  <si>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</si>
  <si>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</si>
  <si>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>түрпiлi кеспелтек және түрпiлi кесiлген жерға арналған қырғыш шеңбер</t>
  </si>
  <si>
    <t>д.230х22х2,5мм</t>
  </si>
  <si>
    <t>12-1 Т</t>
  </si>
  <si>
    <t>13 Т</t>
  </si>
  <si>
    <t>32.91.11.00.00.00.15.61.1</t>
  </si>
  <si>
    <t>Ерш</t>
  </si>
  <si>
    <t>Таутан</t>
  </si>
  <si>
    <t>унитазный</t>
  </si>
  <si>
    <t>унитаздық</t>
  </si>
  <si>
    <t>июль</t>
  </si>
  <si>
    <t xml:space="preserve"> Поставка в течение 10 календарных дней с даты подписания договора</t>
  </si>
  <si>
    <t>14 Т</t>
  </si>
  <si>
    <t>27.90.13.00.00.03.03.03.1</t>
  </si>
  <si>
    <t xml:space="preserve">Электрод  </t>
  </si>
  <si>
    <t xml:space="preserve">Электроды 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</si>
  <si>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</si>
  <si>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</si>
  <si>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166</t>
  </si>
  <si>
    <t>14-1 Т</t>
  </si>
  <si>
    <t>15 Т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</si>
  <si>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</si>
  <si>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</si>
  <si>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</si>
  <si>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</si>
  <si>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</si>
  <si>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</si>
  <si>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Поставка партиями с даты подписания договора по 31.12.2015 г.</t>
  </si>
  <si>
    <t>Один баллон</t>
  </si>
  <si>
    <t>11, 15</t>
  </si>
  <si>
    <t>15-1 Т</t>
  </si>
  <si>
    <t>30% предоплата, остальное по факту поставки Товара</t>
  </si>
  <si>
    <t>16 Т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</si>
  <si>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</si>
  <si>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</si>
  <si>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</si>
  <si>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</si>
  <si>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</si>
  <si>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</si>
  <si>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апрель</t>
  </si>
  <si>
    <t>17 Т</t>
  </si>
  <si>
    <t>"Атырау халыкаралык әуежайы"АҚ</t>
  </si>
  <si>
    <t>АО" Международный аэропорт Атырау"</t>
  </si>
  <si>
    <t>27.33.13.00.00.00.02.01.1</t>
  </si>
  <si>
    <t>Розетка</t>
  </si>
  <si>
    <t>Тоқ көзім</t>
  </si>
  <si>
    <t>С1а - двухполюсная, без заземляющего контакта, расчитана на силу тока не более 10/16 А, напряжение - 250 В. ГОСТ 7396.1-89</t>
  </si>
  <si>
    <t>С1а- екі полюсты, жерлендіруші контактісіз, 10/16 А артық емес ток күшіне есептелген, кернеуі - 250 В. МСТ 7396.1-89</t>
  </si>
  <si>
    <t xml:space="preserve">Удлинитель на катушке УХ10-001 (ПВС 2х0,75) 70м </t>
  </si>
  <si>
    <t>0</t>
  </si>
  <si>
    <t>сентябрь</t>
  </si>
  <si>
    <t>18 Т</t>
  </si>
  <si>
    <t>35.11.10.00.00.00.10.10.1</t>
  </si>
  <si>
    <t>Электроэнергия</t>
  </si>
  <si>
    <t>Электр энергиясы</t>
  </si>
  <si>
    <t>ГОСТ 13109-97 для собственного потребления</t>
  </si>
  <si>
    <t>МСТ 13109-97 жеке тұтыну үшін</t>
  </si>
  <si>
    <t>Поставка партиями по мере необходимостис даты подписания договора, по декабрь 2015 г</t>
  </si>
  <si>
    <t>Киловатт</t>
  </si>
  <si>
    <t>19 Т</t>
  </si>
  <si>
    <t>27.33.13.00.00.00.02.05.1</t>
  </si>
  <si>
    <t>Розетка, поддерживающая различные типы вилок (с заземлением, без заземления).</t>
  </si>
  <si>
    <t>Ашалардың әр түрлі түрлерін қолдайтын розетка (жерлендірумен, жерлендірусіз)</t>
  </si>
  <si>
    <t>Электророзетка одноместная бытовая на 220 вольт для внутренней установки в стену.</t>
  </si>
  <si>
    <t>20 Т</t>
  </si>
  <si>
    <t>түрлі  типті айырларды тығатын розетка (жерге қосылумен, жерге қосылусыз)</t>
  </si>
  <si>
    <t>Электророзетка одноместная бытовая на 220 вольт для наружной установки в стену.</t>
  </si>
  <si>
    <t>21 Т</t>
  </si>
  <si>
    <t>27.40.12.00.00.10.10.17.1</t>
  </si>
  <si>
    <t>Лампа накаливания</t>
  </si>
  <si>
    <t>Шоқтану шамдары</t>
  </si>
  <si>
    <t>ГОСТ 2239-70, тип ламп (биспиральная аргоновая) Б220-230-40-1, мощность 40 Вт</t>
  </si>
  <si>
    <t>МСТ 2239-70, шамдардың типі (биспиралды аргон) Б220-230-40-1, қуаттылығы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</si>
  <si>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</si>
  <si>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22 Т</t>
  </si>
  <si>
    <t>27.40.12.00.00.10.10.39.1</t>
  </si>
  <si>
    <t>ГОСТ 2239-70, тип ламп (биспиральная аргоновая) Б220-230-60-1, мощность 60 Вт</t>
  </si>
  <si>
    <t>МСТ 2239-79, шамдардың типі (биспиралды аргон) Б220-230-100-1, қуаттылығы 100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</si>
  <si>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</si>
  <si>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23 Т</t>
  </si>
  <si>
    <t>27.40.42.00.00.00.01.20.1</t>
  </si>
  <si>
    <t xml:space="preserve">Оптическая система </t>
  </si>
  <si>
    <t xml:space="preserve">Оптикалық жүйе </t>
  </si>
  <si>
    <t>Для освещения</t>
  </si>
  <si>
    <t>Жарықтандыруға арналған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</si>
  <si>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</si>
  <si>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 xml:space="preserve">май </t>
  </si>
  <si>
    <t xml:space="preserve"> Поставка в течение 60 календарных дней с даты подписания договора</t>
  </si>
  <si>
    <t>24 Т</t>
  </si>
  <si>
    <t xml:space="preserve">жарықтандыру үшін 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</si>
  <si>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</si>
  <si>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25 Т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</si>
  <si>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</si>
  <si>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26 Т</t>
  </si>
  <si>
    <t>Галогенные лампочки для светосигнального оборудования аэродрома, мощностью 150 Вт и рабочим током 6,6 ампер. Тип цоколя Pk-30 d</t>
  </si>
  <si>
    <t>27 Т</t>
  </si>
  <si>
    <t>27.40.12.00.00.20.50.54.1</t>
  </si>
  <si>
    <t xml:space="preserve">Галогенная лампа накаливания </t>
  </si>
  <si>
    <t>Галогенді шоқтану шамдары</t>
  </si>
  <si>
    <t>Галогенная лампа накаливания, тип цоколя R7S, мощность 300 Вт</t>
  </si>
  <si>
    <t>Галогенді шоқтану шамы, цоколь типі GU6.35, қуаттылығы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</si>
  <si>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</si>
  <si>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28 Т</t>
  </si>
  <si>
    <t>27.40.15.00.00.13.01.10.1</t>
  </si>
  <si>
    <t xml:space="preserve">Лампа люминесцентная </t>
  </si>
  <si>
    <t>энергияны үнемдейтін шам</t>
  </si>
  <si>
    <t>компактная (энергосберегающая), цоколь Е27</t>
  </si>
  <si>
    <t>энергияүнемдеуші, цоколь типі 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</si>
  <si>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</si>
  <si>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29 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</si>
  <si>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</si>
  <si>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30 Т</t>
  </si>
  <si>
    <t>27.40.15.00.00.20.10.11.1</t>
  </si>
  <si>
    <t>Лампа дуговая ртутная</t>
  </si>
  <si>
    <t>Доғалық сынап шамдар</t>
  </si>
  <si>
    <t>Лампа дуговая ртутная, ДРЛ-250</t>
  </si>
  <si>
    <t>Доғалық сынап шам,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</si>
  <si>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</si>
  <si>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31 Т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</si>
  <si>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</si>
  <si>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</si>
  <si>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</si>
  <si>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>Люминесцентті шам, цоколь типі G13, қуаттылығы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</si>
  <si>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</si>
  <si>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32 Т</t>
  </si>
  <si>
    <t>Лампа люминесцентная, тип цоколя G13, мощность 36 Ватт</t>
  </si>
  <si>
    <t>Люминесцентті шам, цоколь типі G13, қуаттылығы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</si>
  <si>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</si>
  <si>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33 Т</t>
  </si>
  <si>
    <t>26.11.22.00.00.24.11.12.1</t>
  </si>
  <si>
    <t>Стартер</t>
  </si>
  <si>
    <t>для трубчатых люминесцентных ламп, тип - 20С-127-1, ГОСТ 8799-90</t>
  </si>
  <si>
    <t>Түтікшелі люминесцентті шамдарға арналған, тип – 20С-127-1, МЕМСТ 8799-90</t>
  </si>
  <si>
    <t>Для трубчатых люминесцентных ламп мощностью 4-22 ватт</t>
  </si>
  <si>
    <t>34 Т</t>
  </si>
  <si>
    <t>26.11.22.00.00.24.11.16.1</t>
  </si>
  <si>
    <t>для трубчатых люминесцентных ламп, тип - 80С-220-1, ГОСТ 8799-90</t>
  </si>
  <si>
    <t>Түтікшелі люминесцентті шамдарға арналған, тип – 20С-220-1, МЕМСТ 8799-90</t>
  </si>
  <si>
    <t>Для трубчатых люминесцентных ламп мощностью 64-80 ватт</t>
  </si>
  <si>
    <t>35 Т</t>
  </si>
  <si>
    <t>27.40.22.00.00.10.10.20.1</t>
  </si>
  <si>
    <t>Светильник</t>
  </si>
  <si>
    <t>Шырақтар</t>
  </si>
  <si>
    <t>С люминесцентной лампой</t>
  </si>
  <si>
    <t>Люминесцентті шамымен</t>
  </si>
  <si>
    <t>Светильник с плафоном с патроном G13 двухламповый 2х36 Вт c 2 индуктивным балластом (дросселем) и 2 стартерами.</t>
  </si>
  <si>
    <t>36 Т</t>
  </si>
  <si>
    <t>13.99.19.00.00.00.20.16.1</t>
  </si>
  <si>
    <t>Лента липкая изоляционная</t>
  </si>
  <si>
    <t>Жабысқақ тежеу таспа</t>
  </si>
  <si>
    <t>из пленок или листов, ГОСТ 28018-89</t>
  </si>
  <si>
    <t>қабықшалардан және жапырақтардан, МСТ 28018-89</t>
  </si>
  <si>
    <t>Лента ПВХ электроизоляционная с липким слоем Размер 15*0,20</t>
  </si>
  <si>
    <t>рулон</t>
  </si>
  <si>
    <t>37 Т</t>
  </si>
  <si>
    <t>27.12.21.11.11.11.21.10.1</t>
  </si>
  <si>
    <t xml:space="preserve">Предохранитель плавкий </t>
  </si>
  <si>
    <t>Балқығыш сақтандырғыш</t>
  </si>
  <si>
    <t>номинальный ток 100 А, для защиты оборудования от высокого напряжения и короткого замыкания</t>
  </si>
  <si>
    <t>номиналды ток 100 А., жабдықты жоғары кернеу мен қысқаша тұйықталудан қорғау үшін</t>
  </si>
  <si>
    <t>Предохранитель низковольтный плавкий ПН-100</t>
  </si>
  <si>
    <t>38 Т</t>
  </si>
  <si>
    <t>27.12.21.13.11.11.11.50.1</t>
  </si>
  <si>
    <t>Предохранитель трубчатый</t>
  </si>
  <si>
    <t>Түтікшелі сақтандырғыш</t>
  </si>
  <si>
    <t>10кВ 30А</t>
  </si>
  <si>
    <t xml:space="preserve">Номинальный рабочий ток 30А, на напряжжение 6 - 10 киловольт.  (ТУ3414-004-49042429-2008) </t>
  </si>
  <si>
    <t>39 Т</t>
  </si>
  <si>
    <t>27.20.11.00.00.00.07.20.1</t>
  </si>
  <si>
    <t>Батарейка</t>
  </si>
  <si>
    <t>Батарейка пальчиковая типа АА</t>
  </si>
  <si>
    <t>АА саусақты типті батарея</t>
  </si>
  <si>
    <t>Размер (тип) АА, напряжение 3,6 вольт</t>
  </si>
  <si>
    <t>6,7,11,15,18,19,20,21</t>
  </si>
  <si>
    <t>39-1 Т</t>
  </si>
  <si>
    <t>Размер (тип) АА, напряжение 1,5 вольт</t>
  </si>
  <si>
    <t>100 % предоплата</t>
  </si>
  <si>
    <t>40 Т</t>
  </si>
  <si>
    <t>27.20.11.00.00.00.07.70.2</t>
  </si>
  <si>
    <t>Батарейка типа PP3</t>
  </si>
  <si>
    <t xml:space="preserve"> PP3 типті  батарейка </t>
  </si>
  <si>
    <t>Щёлочной элемент питания (КРОНА). Тип 6LR61, напряжение 9 вольт</t>
  </si>
  <si>
    <t>41 Т</t>
  </si>
  <si>
    <t>27.33.14.00.00.00.03.11.2</t>
  </si>
  <si>
    <t>Муфта</t>
  </si>
  <si>
    <t>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</si>
  <si>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қосатын, бір тармақты және көп тармақты кабельдерді (1 кВ- дан 10 кВ-ға дейін) оларды электр станциялары мен қондырғыларға, құрылыстар мен электр тарату желілеріне әрі қарай қосу үшін бір желіге қосу үшін қолданылады</t>
  </si>
  <si>
    <t>GUSJ - 12/70-120</t>
  </si>
  <si>
    <t>839</t>
  </si>
  <si>
    <t>Комплект</t>
  </si>
  <si>
    <t>42 Т</t>
  </si>
  <si>
    <t>GUSJ - 12/35-50</t>
  </si>
  <si>
    <t>43 Т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</si>
  <si>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</si>
  <si>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</si>
  <si>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</si>
  <si>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GUST - 12/70-120/800L12. 10кВ</t>
  </si>
  <si>
    <t>44 Т</t>
  </si>
  <si>
    <t>GUST - 12/35-50. 10кВ</t>
  </si>
  <si>
    <t>45 Т</t>
  </si>
  <si>
    <t>27.20.21.00.00.00.02.45.2</t>
  </si>
  <si>
    <t>Аккумулятор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</si>
  <si>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</si>
  <si>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</si>
  <si>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46 Т</t>
  </si>
  <si>
    <t>25.72.12.00.00.10.16.10.1</t>
  </si>
  <si>
    <t>Замок</t>
  </si>
  <si>
    <t>құлып</t>
  </si>
  <si>
    <t>Замок висячий средний</t>
  </si>
  <si>
    <t>Ілмелі орташа құлып</t>
  </si>
  <si>
    <t>металлический корпус,3 ключа, размер 20х70х70мм.</t>
  </si>
  <si>
    <t>47 Т</t>
  </si>
  <si>
    <t>14.12.30.00.00.80.16.44.1</t>
  </si>
  <si>
    <t xml:space="preserve">Перчатки </t>
  </si>
  <si>
    <t>Қолғап</t>
  </si>
  <si>
    <t>диэлектрические, из латекса, бесшовные</t>
  </si>
  <si>
    <t>диэлетрикалық, латекстен, тігіссіз</t>
  </si>
  <si>
    <t>Для защиты от тока напряжением до 1000В.</t>
  </si>
  <si>
    <t>пара</t>
  </si>
  <si>
    <t>48 Т</t>
  </si>
  <si>
    <t>27.33.11.00.00.03.20.20.1</t>
  </si>
  <si>
    <t>Выключатель</t>
  </si>
  <si>
    <t>ажыратқыш</t>
  </si>
  <si>
    <t>одноклавишный, наружной установки</t>
  </si>
  <si>
    <t>бір пернелі, сырттан орнатылатын</t>
  </si>
  <si>
    <t>Одноклавишный (открытой проводки) на напряжение до 220 вольт и номинальным током до 6 ампер.Пласстмассовый корпус</t>
  </si>
  <si>
    <t>49 Т</t>
  </si>
  <si>
    <t>27.33.11.00.00.03.20.10.1</t>
  </si>
  <si>
    <t>одноклавишный, внутренней установки</t>
  </si>
  <si>
    <t>бір пернелі, іштен орнатылатын</t>
  </si>
  <si>
    <t>Одноклавишный (скрытой проводки) на напряжение до 220 вольт и номинальным током до 6 ампер. Пласстмассовый корпус</t>
  </si>
  <si>
    <t>50 Т</t>
  </si>
  <si>
    <t>27.32.13.00.02.01.37.05.1</t>
  </si>
  <si>
    <t>Кабель</t>
  </si>
  <si>
    <t>ВВГ 2*2.5</t>
  </si>
  <si>
    <t>ВВГ 2х2.5</t>
  </si>
  <si>
    <t xml:space="preserve">Кабель с медными жилами в изоляции на напряжение до 220 вольт. В поливинилхлоридной изоляции </t>
  </si>
  <si>
    <t>018</t>
  </si>
  <si>
    <t>метр погонный</t>
  </si>
  <si>
    <t>51 Т</t>
  </si>
  <si>
    <t>27.32.13.00.02.01.82.21.2</t>
  </si>
  <si>
    <t>Кабель АВБбШв-Т 4х35</t>
  </si>
  <si>
    <t>Кабель бронированный многопроволочный алюминиевый в поливинилхлоридной изоляции на напряжение 400 вольт</t>
  </si>
  <si>
    <t>52 Т</t>
  </si>
  <si>
    <t>Қырғыш шеңбер</t>
  </si>
  <si>
    <t>53 Т</t>
  </si>
  <si>
    <t>25.73.30.00.00.18.10.18.1</t>
  </si>
  <si>
    <t xml:space="preserve">Сверло </t>
  </si>
  <si>
    <t>Бәрбі</t>
  </si>
  <si>
    <t>Сверла в наборе</t>
  </si>
  <si>
    <t>Жиынтықтағы бәрбі</t>
  </si>
  <si>
    <t>по металлу</t>
  </si>
  <si>
    <t>Набор</t>
  </si>
  <si>
    <t>54 Т</t>
  </si>
  <si>
    <t>25.73.30.00.00.18.05.10.1</t>
  </si>
  <si>
    <t>Бұрғы</t>
  </si>
  <si>
    <t>с победитовым наконечником</t>
  </si>
  <si>
    <t>победитті ұштығы бар</t>
  </si>
  <si>
    <t>диаметр-6, длина-20 см</t>
  </si>
  <si>
    <t>55 Т</t>
  </si>
  <si>
    <t>диаметр-12, длина-50 см</t>
  </si>
  <si>
    <t>56 Т</t>
  </si>
  <si>
    <t>25.94.13.00.00.10.24.10.1</t>
  </si>
  <si>
    <t>Набор электромонтера</t>
  </si>
  <si>
    <t>Электрмонтердің жинағы</t>
  </si>
  <si>
    <t>704</t>
  </si>
  <si>
    <t>набор</t>
  </si>
  <si>
    <t>57 Т</t>
  </si>
  <si>
    <t>20.30.11.00.00.00.30.10.1</t>
  </si>
  <si>
    <t>Краска</t>
  </si>
  <si>
    <t>Сыр</t>
  </si>
  <si>
    <t>для нанесения линий разметки на асфальтобетонных покрытиях</t>
  </si>
  <si>
    <t>асфальтті бетон жабындыларындағы белгі қою желілеріне орнату үшін</t>
  </si>
  <si>
    <t>черная</t>
  </si>
  <si>
    <t>57-1 Т</t>
  </si>
  <si>
    <t>58 Т</t>
  </si>
  <si>
    <t>краска желтая</t>
  </si>
  <si>
    <t>58-1 Т</t>
  </si>
  <si>
    <t>59 Т</t>
  </si>
  <si>
    <t>краска белая</t>
  </si>
  <si>
    <t>59-1 Т</t>
  </si>
  <si>
    <t>60 Т</t>
  </si>
  <si>
    <t>32.99.80.00.00.00.00.10.1</t>
  </si>
  <si>
    <t>Скотч</t>
  </si>
  <si>
    <t>Жапсырғыш</t>
  </si>
  <si>
    <t>широкий, свыше 3 см</t>
  </si>
  <si>
    <t>енді, 3 см артық</t>
  </si>
  <si>
    <t>Длиной не менее 180м., шириной 5см</t>
  </si>
  <si>
    <t>60-1 Т</t>
  </si>
  <si>
    <t>61 Т</t>
  </si>
  <si>
    <t>13.92.15.00.00.40.20.20.1</t>
  </si>
  <si>
    <t>Жалюзи из тканей из синтетических нитей</t>
  </si>
  <si>
    <t>Синтетикалық жіптерден жасалған терезе жапқыштар</t>
  </si>
  <si>
    <t>Вертикальные жалюзи из тканей из синтетических нитей, состоят из вертикальных пластин</t>
  </si>
  <si>
    <t>Синтетикалық жіптерден жасалған тік терезе жаптыштар, тік тілімдерден тұрады.</t>
  </si>
  <si>
    <t>вертикальные жалюзи на два окна</t>
  </si>
  <si>
    <t>август</t>
  </si>
  <si>
    <t>62 Т</t>
  </si>
  <si>
    <t>20.59.43.00.00.20.27.00.1</t>
  </si>
  <si>
    <t>Противообледенительная жидкость</t>
  </si>
  <si>
    <t>Мұздануға қарсы сұйықтық</t>
  </si>
  <si>
    <t>Жидкий антигололедный реагент, для обработки искусственных покрытий</t>
  </si>
  <si>
    <t>Көк мұзға қарсы сұйық реагент, жасанды жабындарды өңдеу үшін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</si>
  <si>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</si>
  <si>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ОТ</t>
  </si>
  <si>
    <t>Поставка партиями по мере необходимости с даты подписания договора, по декабрь 2015 г.</t>
  </si>
  <si>
    <t>168</t>
  </si>
  <si>
    <t>Тонна (метрическая)</t>
  </si>
  <si>
    <t>62-1 Т</t>
  </si>
  <si>
    <t>ЭОТТ</t>
  </si>
  <si>
    <t>63 Т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</si>
  <si>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</si>
  <si>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</si>
  <si>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</si>
  <si>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 xml:space="preserve">жанған кезде акустикалық, жарық көмегімен әсер ететін немесе түтінді жағдай тудыратын </t>
  </si>
  <si>
    <t>Набор сигнала охотника, для подачи огневых сигналов бедствия №3, 15 штук в пачке</t>
  </si>
  <si>
    <t>778</t>
  </si>
  <si>
    <t>Упаковка</t>
  </si>
  <si>
    <t>64 Т</t>
  </si>
  <si>
    <t>29.32.30.00.15.00.29.07.1</t>
  </si>
  <si>
    <t>Ветроуказатель</t>
  </si>
  <si>
    <t>жел сілтегіш</t>
  </si>
  <si>
    <t>прочий</t>
  </si>
  <si>
    <t>басқалары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</si>
  <si>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</si>
  <si>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</si>
  <si>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65 Т</t>
  </si>
  <si>
    <t>20.59.59.00.17.10.20.01.1</t>
  </si>
  <si>
    <t xml:space="preserve">Растворитель </t>
  </si>
  <si>
    <t>жидкость для растворения различных органических веществ</t>
  </si>
  <si>
    <t>килограмм</t>
  </si>
  <si>
    <t>65-1 Т</t>
  </si>
  <si>
    <t>66 Т</t>
  </si>
  <si>
    <t>21.20.21.00.00.00.02.44.1</t>
  </si>
  <si>
    <t>Вакцина против гриппа</t>
  </si>
  <si>
    <t>Тұмауға қарсы вакцина</t>
  </si>
  <si>
    <t>Инъекции. Прозрачная бесцветная жидкость</t>
  </si>
  <si>
    <t>Инъекциялар. Түссіз мөлдір сұйықтық.</t>
  </si>
  <si>
    <t>Поставка в течение 30 календарных дней с даты заключения договора</t>
  </si>
  <si>
    <t>67 Т</t>
  </si>
  <si>
    <t>32.50.13.00.00.20.01.04.1</t>
  </si>
  <si>
    <t>Шприц медицинский</t>
  </si>
  <si>
    <t>Медициналық шприц</t>
  </si>
  <si>
    <t>одноразовый, объем 2,0 мл</t>
  </si>
  <si>
    <t>біржолғы, көлемі 2,0 мл</t>
  </si>
  <si>
    <t>67-1 Т</t>
  </si>
  <si>
    <t>68 Т</t>
  </si>
  <si>
    <t>21.20.13.00.00.03.06.13.1</t>
  </si>
  <si>
    <t>Ацетилсалициловая кислота</t>
  </si>
  <si>
    <t>Ацетилсалицил қышқылы</t>
  </si>
  <si>
    <t>таблетки</t>
  </si>
  <si>
    <t>таблеткалар</t>
  </si>
  <si>
    <t>Аспирин таблетки белые в упаковке по 10штук</t>
  </si>
  <si>
    <t>упаковка</t>
  </si>
  <si>
    <t>68-1 Т</t>
  </si>
  <si>
    <t>69 Т</t>
  </si>
  <si>
    <t>21.10.52.00.00.00.05.11.1</t>
  </si>
  <si>
    <t>Эпинефрин</t>
  </si>
  <si>
    <t>Адреналин (эпинифрин)</t>
  </si>
  <si>
    <t>Раствор для иньекций</t>
  </si>
  <si>
    <t>Инъекциялық раствор</t>
  </si>
  <si>
    <t>адреналин гидрохлорид бесцветная жидкостьв амп по 1мл</t>
  </si>
  <si>
    <t>Ампула</t>
  </si>
  <si>
    <t>69-1 Т</t>
  </si>
  <si>
    <t>70 Т</t>
  </si>
  <si>
    <t>20.59.59.00.15.00.00.19.1</t>
  </si>
  <si>
    <t>Азопирам</t>
  </si>
  <si>
    <t>используется для выявление скрытых следов крови</t>
  </si>
  <si>
    <t>көрінбейтін қан іздерін анықтау үшін</t>
  </si>
  <si>
    <t>азопирам вкоробке 2флокона 1флокон белый порошок по10гр, 1фл бецветная жидкость по10мл</t>
  </si>
  <si>
    <t>флокон</t>
  </si>
  <si>
    <t>70-1 Т</t>
  </si>
  <si>
    <t>71 Т</t>
  </si>
  <si>
    <t>21.20.13.00.00.03.44.11.1</t>
  </si>
  <si>
    <t>Валерианы корневища с корнями настойка</t>
  </si>
  <si>
    <t>Валериан тамырсабағы тұнба тамырлармен</t>
  </si>
  <si>
    <t>раствор</t>
  </si>
  <si>
    <t>ерітінді</t>
  </si>
  <si>
    <t>872</t>
  </si>
  <si>
    <t>Флакон</t>
  </si>
  <si>
    <t>71-1 Т</t>
  </si>
  <si>
    <t>72 Т</t>
  </si>
  <si>
    <t>21.20.13.00.00.03.32.74.1</t>
  </si>
  <si>
    <t>Менадиона натрия бисульфит</t>
  </si>
  <si>
    <t>Менадион натрий бисульфиты</t>
  </si>
  <si>
    <t>ампула б/ц</t>
  </si>
  <si>
    <t>72-1 Т</t>
  </si>
  <si>
    <t>73 Т</t>
  </si>
  <si>
    <t>32.50.13.00.00.20.01.06.1</t>
  </si>
  <si>
    <t>одноразовый, объем 5,0 мл</t>
  </si>
  <si>
    <t>біржолғы, көлемі 5,0 мл</t>
  </si>
  <si>
    <t>73-1 Т</t>
  </si>
  <si>
    <t>74 Т</t>
  </si>
  <si>
    <t>21.20.13.00.00.03.84.40.1</t>
  </si>
  <si>
    <t>Натрия ацетата тригидрат, Натрия хлорид</t>
  </si>
  <si>
    <t>Натрий ацетат тригидраты, Натрий хлориді</t>
  </si>
  <si>
    <t>раствор для инфузий</t>
  </si>
  <si>
    <t>инфузияға арналған ерітінді</t>
  </si>
  <si>
    <t>дисоль бесцветная жидкость во флоконе по 200мл</t>
  </si>
  <si>
    <t>74-1 Т</t>
  </si>
  <si>
    <t>75 Т</t>
  </si>
  <si>
    <t>32.50.13.00.00.20.01.07.1</t>
  </si>
  <si>
    <t>одноразовый, объем 10,0 мл</t>
  </si>
  <si>
    <t>біржолғы, көлемі 10,0 мл</t>
  </si>
  <si>
    <t>75-1 Т</t>
  </si>
  <si>
    <t>76 Т</t>
  </si>
  <si>
    <t>32.50.13.00.00.20.01.08.1</t>
  </si>
  <si>
    <t>одноразовый, объем 20,0 мл</t>
  </si>
  <si>
    <t>біржолғы, көлемі 20,0 мл</t>
  </si>
  <si>
    <t>76-1 Т</t>
  </si>
  <si>
    <t>77 Т</t>
  </si>
  <si>
    <t>21.20.13.00.00.03.99.05.1</t>
  </si>
  <si>
    <t>Йод</t>
  </si>
  <si>
    <t>77-1 Т</t>
  </si>
  <si>
    <t>78 Т</t>
  </si>
  <si>
    <t>21.20.13.00.00.03.84.15.1</t>
  </si>
  <si>
    <t>Натрия хлорид</t>
  </si>
  <si>
    <t>Натрий хлор 0,9%,200,0гр флакон по 200гр  бесцветная</t>
  </si>
  <si>
    <t>78-1 Т</t>
  </si>
  <si>
    <t>79 Т</t>
  </si>
  <si>
    <t>21.20.13.00.00.03.91.03.1</t>
  </si>
  <si>
    <t>Нитроглицерин</t>
  </si>
  <si>
    <t>в упаковке по 50 таблеток</t>
  </si>
  <si>
    <t>79-1 Т</t>
  </si>
  <si>
    <t>80 Т</t>
  </si>
  <si>
    <t>21.20.13.00.00.03.14.10.1</t>
  </si>
  <si>
    <t>Парацетамол</t>
  </si>
  <si>
    <t>Парацетамол 0,5таблетки белого цвета ,в упаковке по 10 таблеток</t>
  </si>
  <si>
    <t>80-1 Т</t>
  </si>
  <si>
    <t>81 Т</t>
  </si>
  <si>
    <t>21.20.13.00.00.03.99.65.1</t>
  </si>
  <si>
    <t>Бриллиантовый зеленый</t>
  </si>
  <si>
    <t>Гауһарлы жасыл</t>
  </si>
  <si>
    <t>раствор бриллиант зеленый фл 20мл 1% жидкость зеленого цвета</t>
  </si>
  <si>
    <t>81-1 Т</t>
  </si>
  <si>
    <t>82 Т</t>
  </si>
  <si>
    <t>21.20.13.00.00.03.30.30.1</t>
  </si>
  <si>
    <t>Натрия хлорид, калия хлорид, натрия гидрокарбонат</t>
  </si>
  <si>
    <t>Натрий хлориді, калий хлориді, натрий гидрокарбонаты</t>
  </si>
  <si>
    <t>Трисоль жидкость бесцветная во флаконе по 400 мл</t>
  </si>
  <si>
    <t>82-1 Т</t>
  </si>
  <si>
    <t>83 Т</t>
  </si>
  <si>
    <t>21.20.13.00.00.03.12.50.1</t>
  </si>
  <si>
    <t>Цитромон</t>
  </si>
  <si>
    <t>Таблетки светло-коричневого цвета с вкраплениями</t>
  </si>
  <si>
    <t>Ашық қоңыр түсті таблеткалар</t>
  </si>
  <si>
    <t>в  упаковке по 10 таблеток</t>
  </si>
  <si>
    <t>83-1 Т</t>
  </si>
  <si>
    <t>84 Т</t>
  </si>
  <si>
    <t>21.20.24.00.00.00.01.20.1</t>
  </si>
  <si>
    <t>Лейкопластерь бактерицидный</t>
  </si>
  <si>
    <t xml:space="preserve"> Бактерицидті лейкопластырь</t>
  </si>
  <si>
    <t>Лейкопластырь бактерицидный, пропитанный раствором антисептиков</t>
  </si>
  <si>
    <t xml:space="preserve">антисептиктер  ерітіндісі сіңген  төрт қабатты дәкеден тұратын жасыл түсті  пластырь 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</si>
  <si>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</si>
  <si>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84-1 Т</t>
  </si>
  <si>
    <t>85 Т</t>
  </si>
  <si>
    <t>21.20.13.00.00.03.70.15.1</t>
  </si>
  <si>
    <t>Пантенол</t>
  </si>
  <si>
    <t>Декспантенол</t>
  </si>
  <si>
    <t>аэрозоль</t>
  </si>
  <si>
    <t>Аэрозоль 130 мл во флоконах</t>
  </si>
  <si>
    <t>85-1 Т</t>
  </si>
  <si>
    <t>86 Т</t>
  </si>
  <si>
    <t>21.20.13.00.00.03.91.16.1</t>
  </si>
  <si>
    <t>Резерпин, дигидралазин, гидрохлоротиазид</t>
  </si>
  <si>
    <t>таблетки желтого цвета</t>
  </si>
  <si>
    <t>86-1 Т</t>
  </si>
  <si>
    <t>87 Т</t>
  </si>
  <si>
    <t>21.20.13.00.00.03.12.61.1</t>
  </si>
  <si>
    <t>Анальгин, фенобарбитал, дибазол, папаверина гидрохлорид</t>
  </si>
  <si>
    <t>Анальгин, фенобарбитал, дибазол, папаверин гидрохлориді</t>
  </si>
  <si>
    <t>87-1 Т</t>
  </si>
  <si>
    <t>88 Т</t>
  </si>
  <si>
    <t>17.29.19.50.00.00.00.10.1</t>
  </si>
  <si>
    <t>Бумага индикаторная</t>
  </si>
  <si>
    <t>для определения РН растворов ПНД 50-975-84</t>
  </si>
  <si>
    <t xml:space="preserve"> ПНД 50-975-84 РН ертіндісін анықтау үшін </t>
  </si>
  <si>
    <t>термоиндикатор стер. на 180 №500</t>
  </si>
  <si>
    <t>88-1 Т</t>
  </si>
  <si>
    <t>89 Т</t>
  </si>
  <si>
    <t>21.20.24.00.00.00.33.30.1</t>
  </si>
  <si>
    <t>Салфетки антисептические спиртовые</t>
  </si>
  <si>
    <t>Антисептикалық спиртті майлықтар</t>
  </si>
  <si>
    <t xml:space="preserve">Антисептикалық спиртті майлықтар, көлемдері </t>
  </si>
  <si>
    <t>500</t>
  </si>
  <si>
    <t>89-1 Т</t>
  </si>
  <si>
    <t>90 Т</t>
  </si>
  <si>
    <t>21.10.53.00.00.00.21.90.2</t>
  </si>
  <si>
    <t>Папаверин</t>
  </si>
  <si>
    <t>ампулы по 2.0мл в/мжелтого цвета</t>
  </si>
  <si>
    <t>90-1 Т</t>
  </si>
  <si>
    <t>91 Т</t>
  </si>
  <si>
    <t>21.20.13.00.00.03.82.10.2</t>
  </si>
  <si>
    <t>Бендазол</t>
  </si>
  <si>
    <t>раствор для инъекций</t>
  </si>
  <si>
    <t>инъекцияға арналған ерітінді</t>
  </si>
  <si>
    <t>91-1 Т</t>
  </si>
  <si>
    <t>92 Т</t>
  </si>
  <si>
    <t>21.20.13.00.00.03.95.10.1</t>
  </si>
  <si>
    <t>Уголь активированный</t>
  </si>
  <si>
    <t>Ативтенген көмір</t>
  </si>
  <si>
    <t>по 10 таблеток в упаковке</t>
  </si>
  <si>
    <t>50</t>
  </si>
  <si>
    <t>92-1 Т</t>
  </si>
  <si>
    <t>93 Т</t>
  </si>
  <si>
    <t>21.20.24.00.00.00.32.40.2</t>
  </si>
  <si>
    <t>Бинт марлевый</t>
  </si>
  <si>
    <t>Дәке таңғыш</t>
  </si>
  <si>
    <t>Наиболее часто применяемый бинт в виде марлевой ленты</t>
  </si>
  <si>
    <t>Ең жиі қолданылатын таңғыз дәке лента түріндегі</t>
  </si>
  <si>
    <t>бинт стерильный 7х14 белого цвета в упаковке</t>
  </si>
  <si>
    <t>93-1 Т</t>
  </si>
  <si>
    <t>94 Т</t>
  </si>
  <si>
    <t>21.20.13.00.00.03.16.35.1</t>
  </si>
  <si>
    <t>Оксолиновая мазь</t>
  </si>
  <si>
    <t>Оксолиновая майы</t>
  </si>
  <si>
    <t>мазь</t>
  </si>
  <si>
    <t>3</t>
  </si>
  <si>
    <t>94-1 Т</t>
  </si>
  <si>
    <t>95 Т</t>
  </si>
  <si>
    <t>21.20.13.00.00.03.12.94.1</t>
  </si>
  <si>
    <t>Дротаверин</t>
  </si>
  <si>
    <t>Но-шпа 40 мг</t>
  </si>
  <si>
    <t>2</t>
  </si>
  <si>
    <t>95-1 Т</t>
  </si>
  <si>
    <t>96 Т</t>
  </si>
  <si>
    <t>21.20.13.00.00.03.06.97.1</t>
  </si>
  <si>
    <t>Натрия метамизол, питофенона гидрохлорид, фенпивериния бромид</t>
  </si>
  <si>
    <t>Натрий метамизол, питофенон гидрохлориді, фенпиверин бромиды</t>
  </si>
  <si>
    <t>5</t>
  </si>
  <si>
    <t>96-1 Т</t>
  </si>
  <si>
    <t>97 Т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</si>
  <si>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</si>
  <si>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</si>
  <si>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</si>
  <si>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</si>
  <si>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97-1 Т</t>
  </si>
  <si>
    <t>98 Т</t>
  </si>
  <si>
    <t>22.19.71.00.00.00.55.10.2</t>
  </si>
  <si>
    <t>Система инфузионная</t>
  </si>
  <si>
    <t>для переливания инфузионных растворов</t>
  </si>
  <si>
    <t>инфузиялық ерітіндіні құюға арналған</t>
  </si>
  <si>
    <t>10</t>
  </si>
  <si>
    <t>98-1 Т</t>
  </si>
  <si>
    <t>99 Т</t>
  </si>
  <si>
    <t>21.20.13.00.00.00.01.75.1</t>
  </si>
  <si>
    <t>Раунатин</t>
  </si>
  <si>
    <t>99-1 Т</t>
  </si>
  <si>
    <t>100 Т</t>
  </si>
  <si>
    <t>21.20.13.00.00.03.60.10.1</t>
  </si>
  <si>
    <t>Прокаин</t>
  </si>
  <si>
    <t xml:space="preserve">ампула по 0,5 мл </t>
  </si>
  <si>
    <t>100-1 Т</t>
  </si>
  <si>
    <t>101 Т</t>
  </si>
  <si>
    <t>Адреналин</t>
  </si>
  <si>
    <t>адреналин гидрохлорид безцветная жидкостьв амп по 1мл</t>
  </si>
  <si>
    <t>102 Т</t>
  </si>
  <si>
    <t>21.20.13.00.00.03.12.30.1</t>
  </si>
  <si>
    <t>Баралгин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</si>
  <si>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</si>
  <si>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Дөңгелек,тегіс дәрілер ақ түстен дерлік ақ түске дейін бір жағындағы 'Baralgin M" нақыштамамен және басқа бөлетін рискамен</t>
  </si>
  <si>
    <t>ампула по5.0мл б/ц</t>
  </si>
  <si>
    <t>102-1 Т</t>
  </si>
  <si>
    <t>103 Т</t>
  </si>
  <si>
    <t>21.20.13.00.00.00.01.10.1</t>
  </si>
  <si>
    <t>Аминофиллин</t>
  </si>
  <si>
    <t>прозрачная бесцветная жидкость 2.4% ампула по 10мг</t>
  </si>
  <si>
    <t>103-1 Т</t>
  </si>
  <si>
    <t>104 Т</t>
  </si>
  <si>
    <t>21.20.13.00.00.04.01.15.1</t>
  </si>
  <si>
    <t>Панкреатин</t>
  </si>
  <si>
    <t>в упаковке по 50 драже</t>
  </si>
  <si>
    <t>104-1 Т</t>
  </si>
  <si>
    <t>105 Т</t>
  </si>
  <si>
    <t xml:space="preserve">ампула по 10мл </t>
  </si>
  <si>
    <t>106 Т</t>
  </si>
  <si>
    <t>21.20.13.00.00.03.56.20.2</t>
  </si>
  <si>
    <t>Хлоропирамин</t>
  </si>
  <si>
    <t>ампула по 1.0мл</t>
  </si>
  <si>
    <t>106-1 Т</t>
  </si>
  <si>
    <t>107 Т</t>
  </si>
  <si>
    <t>14.12.30.00.00.40.10.25.1</t>
  </si>
  <si>
    <t>Перчатки</t>
  </si>
  <si>
    <t>Қолғаптар</t>
  </si>
  <si>
    <t>медицинские, стерильные</t>
  </si>
  <si>
    <t>қысқа жеңді, әйел кісілік</t>
  </si>
  <si>
    <t>Пара</t>
  </si>
  <si>
    <t>107-1 Т</t>
  </si>
  <si>
    <t>108 Т</t>
  </si>
  <si>
    <t>14.12.30.00.00.40.10.16.1</t>
  </si>
  <si>
    <t>смотровые, нестерильные</t>
  </si>
  <si>
    <t>қарап тексеруге арналған, стерилденбеген</t>
  </si>
  <si>
    <t>108-1 Т</t>
  </si>
  <si>
    <t>109 Т</t>
  </si>
  <si>
    <t>21.20.13.00.00.03.58.30.1</t>
  </si>
  <si>
    <t>Платифиллина гидротартрат</t>
  </si>
  <si>
    <t>Платифиллин гидротартраты</t>
  </si>
  <si>
    <t>109-1 Т</t>
  </si>
  <si>
    <t>110 Т</t>
  </si>
  <si>
    <t>21.20.13.00.00.03.84.25.1</t>
  </si>
  <si>
    <t>натрий хлориді</t>
  </si>
  <si>
    <t>111 Т</t>
  </si>
  <si>
    <t>21.20.13.00.00.03.12.92.1</t>
  </si>
  <si>
    <t>112 Т</t>
  </si>
  <si>
    <t>21.20.13.00.00.03.33.45.2</t>
  </si>
  <si>
    <t>Фуросемид</t>
  </si>
  <si>
    <t>112-1 Т</t>
  </si>
  <si>
    <t>113 Т</t>
  </si>
  <si>
    <t>21.20.24.00.00.00.35.10.1</t>
  </si>
  <si>
    <t>Вата медицинская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</si>
  <si>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</si>
  <si>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</si>
  <si>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</si>
  <si>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цвет белый в упаковке  50гр</t>
  </si>
  <si>
    <t>Поставка в течение 60 календарных дней с даты заключения договора</t>
  </si>
  <si>
    <t>113-1 Т</t>
  </si>
  <si>
    <t>114 Т</t>
  </si>
  <si>
    <t>27.20.11.00.00.00.06.30.1</t>
  </si>
  <si>
    <t xml:space="preserve">Аккумуляторлы батарея для радиостанции </t>
  </si>
  <si>
    <t xml:space="preserve"> Аккумулятор батареясы</t>
  </si>
  <si>
    <t xml:space="preserve"> Аккумуляторные батареи для радиостанции емкостью от 1500 - 1700 мА/ч</t>
  </si>
  <si>
    <t>Сыйымдылығы 1500 - 1700 мА/сағ радиостанцияларға арналған аккумулятор батареялары</t>
  </si>
  <si>
    <t xml:space="preserve"> для портативной радиостанции</t>
  </si>
  <si>
    <t>11,18,19,20,21</t>
  </si>
  <si>
    <t>114-1 Т</t>
  </si>
  <si>
    <t>апрель-май</t>
  </si>
  <si>
    <t>115 Т</t>
  </si>
  <si>
    <t>27.20.11.00.00.00.06.05.1</t>
  </si>
  <si>
    <t>Аккумуляторные батареи для радиостанции емкостью от 300 - 500 мА/ч</t>
  </si>
  <si>
    <t>Сыйымдылығы 300 - 500 мА/сағ радиостанцияларға арналған аккумулятор батареялары</t>
  </si>
  <si>
    <t>напряжение 9 В ёмкость не менее 300 mAh. Рассчитана до 1000 перезарядок.</t>
  </si>
  <si>
    <t>3, 3 К, 4, 4 К, 11, 18,19,20,21</t>
  </si>
  <si>
    <t>115-1 Т</t>
  </si>
  <si>
    <t>27.20.11.00.00.00.11.10.1</t>
  </si>
  <si>
    <t>Батарейка Крона</t>
  </si>
  <si>
    <t>Крон батарейкасы</t>
  </si>
  <si>
    <t>сілті тәрізді</t>
  </si>
  <si>
    <t>щелочного типа</t>
  </si>
  <si>
    <t>116 Т</t>
  </si>
  <si>
    <t>26.40.42.00.00.00.23.10.1</t>
  </si>
  <si>
    <t>Наушник проводной</t>
  </si>
  <si>
    <t>Сымды құлаққап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</si>
  <si>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</si>
  <si>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</si>
  <si>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наушник проводной для радиостанции ТС-700</t>
  </si>
  <si>
    <t>117 Т</t>
  </si>
  <si>
    <t>22.19.72.00.00.10.10.10.1</t>
  </si>
  <si>
    <t>Коврик диэлектрический</t>
  </si>
  <si>
    <t>Диэлектрлік кiлемше</t>
  </si>
  <si>
    <t>Ковер диэлектрический резиновый первой группы длиной от 500мм до 1000мм, шириной от 500мм до 1200мм. ГОСТ 4997-75</t>
  </si>
  <si>
    <t>Ұзындығы 5000 мм-ден 1000 мм-ге дейін, ені 500 мм-ден 1200 мм-ге дейін болатын бірінші топтың диэлектрлік резеңкелі кiлемдер. МСТ 4997-75</t>
  </si>
  <si>
    <t xml:space="preserve">для заземления  досмотровых аппаратов  защиты от тока напряжением до 1000В. </t>
  </si>
  <si>
    <t>117-1 Т</t>
  </si>
  <si>
    <t>118 Т</t>
  </si>
  <si>
    <t>25.73.30.00.00.14.20.13.1</t>
  </si>
  <si>
    <t>Паяльник</t>
  </si>
  <si>
    <t>Дәнекерлегіш аспап</t>
  </si>
  <si>
    <t>Электропаяльник</t>
  </si>
  <si>
    <t>Электр дәнекерлегіш</t>
  </si>
  <si>
    <t>220В 60 Вт</t>
  </si>
  <si>
    <t>118-1 Т</t>
  </si>
  <si>
    <t>7,11,15</t>
  </si>
  <si>
    <t>118-2 Т</t>
  </si>
  <si>
    <t>119 Т</t>
  </si>
  <si>
    <t>24.43.13.00.00.10.10.11.1</t>
  </si>
  <si>
    <t>Олово</t>
  </si>
  <si>
    <t xml:space="preserve"> Қалайы</t>
  </si>
  <si>
    <t>ГОСТ 860-75</t>
  </si>
  <si>
    <t>МСТ 860-75</t>
  </si>
  <si>
    <t>олово для пайки в катушках.(припой)</t>
  </si>
  <si>
    <t>119-1 Т</t>
  </si>
  <si>
    <t>120 Т</t>
  </si>
  <si>
    <t>32.99.61.00.00.00.30.60.1</t>
  </si>
  <si>
    <t xml:space="preserve">Программное обеспечение </t>
  </si>
  <si>
    <t xml:space="preserve"> Бағдарламалық қамтамасыз ету</t>
  </si>
  <si>
    <t xml:space="preserve"> Программный продукт - прочий</t>
  </si>
  <si>
    <t>Өзге де бағдарламалық өнім</t>
  </si>
  <si>
    <t>программный комплект для дизайна и печати карт для пластиковых карт сублимационного принтера Zebra P330i</t>
  </si>
  <si>
    <t>120-1 Т</t>
  </si>
  <si>
    <t>120-2 Т</t>
  </si>
  <si>
    <t>121 Т</t>
  </si>
  <si>
    <t>27.40.21.00.00.11.13.02.1</t>
  </si>
  <si>
    <t>Фонарь</t>
  </si>
  <si>
    <t>светодиодный, переносной</t>
  </si>
  <si>
    <t>светодиодты</t>
  </si>
  <si>
    <t>Светодиодный (19 элементный)</t>
  </si>
  <si>
    <t>122 Т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</si>
  <si>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</si>
  <si>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</si>
  <si>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</si>
  <si>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</si>
  <si>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</si>
  <si>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 xml:space="preserve">Сетевой фильтр, APC, E-20G, 5 розеток, 5 м. </t>
  </si>
  <si>
    <t>123 Т</t>
  </si>
  <si>
    <t>22.29.29.00.00.00.50.10.1</t>
  </si>
  <si>
    <t>Карточка</t>
  </si>
  <si>
    <t>Карточка пластикалық</t>
  </si>
  <si>
    <t xml:space="preserve"> пластиковая</t>
  </si>
  <si>
    <t xml:space="preserve"> пластикалық</t>
  </si>
  <si>
    <t>Карточки для про пусков размер 85х55 мм.</t>
  </si>
  <si>
    <t>123-1 Т</t>
  </si>
  <si>
    <t>Карточки для пропусков размер 85х55 мм,толщина - 1 мм, цвет-белый</t>
  </si>
  <si>
    <t>124 Т</t>
  </si>
  <si>
    <t>26.20.16.11.11.11.11.10.1</t>
  </si>
  <si>
    <t>Картридж</t>
  </si>
  <si>
    <t xml:space="preserve"> Картридж</t>
  </si>
  <si>
    <t>Ленточный</t>
  </si>
  <si>
    <t>Таспалы</t>
  </si>
  <si>
    <t>Полноцветная лента Zebra 800015-940 не менее 200 кадров</t>
  </si>
  <si>
    <t>124-1 Т</t>
  </si>
  <si>
    <t>124-2 Т</t>
  </si>
  <si>
    <t>Полноцветная лента Zebra 800017-240 не менее 200 кадров</t>
  </si>
  <si>
    <t>125 Т</t>
  </si>
  <si>
    <t>22.29.21.40.00.00.10.19.1</t>
  </si>
  <si>
    <t>Пленка для ламинирования</t>
  </si>
  <si>
    <t>размер 154*216 мм</t>
  </si>
  <si>
    <t>125-1 Т</t>
  </si>
  <si>
    <t>125-2 Т</t>
  </si>
  <si>
    <t>126 Т</t>
  </si>
  <si>
    <t>22.29.21.40.00.00.10.20.1</t>
  </si>
  <si>
    <t xml:space="preserve"> Пленка для ламини рования </t>
  </si>
  <si>
    <t>размер 216*303 мм</t>
  </si>
  <si>
    <t>126-1 Т</t>
  </si>
  <si>
    <t>126-2 Т</t>
  </si>
  <si>
    <t>127 Т</t>
  </si>
  <si>
    <t>Ленточный.</t>
  </si>
  <si>
    <t>Таспалы.</t>
  </si>
  <si>
    <t>Полноцветный риббон  на 200 односторонних отпечатков</t>
  </si>
  <si>
    <t>127-1 Т</t>
  </si>
  <si>
    <t>127-2 Т</t>
  </si>
  <si>
    <t>128 Т</t>
  </si>
  <si>
    <t>25.40.13.00.00.10.13.10.1</t>
  </si>
  <si>
    <t>Практическая бомба</t>
  </si>
  <si>
    <t xml:space="preserve"> Тәжірибелік бомба</t>
  </si>
  <si>
    <t>Для учебного бомбометания</t>
  </si>
  <si>
    <t>Оқуға арналған бомба лақтыру</t>
  </si>
  <si>
    <t>Учебные муляжи самодельно- взрывных устройств ,не боевая бомба не содержат взрывчатого вещества</t>
  </si>
  <si>
    <t>Штука условная</t>
  </si>
  <si>
    <t>18,20,21</t>
  </si>
  <si>
    <t>128-1 Т</t>
  </si>
  <si>
    <t>129 Т</t>
  </si>
  <si>
    <t>22.22.13.10.00.00.00.54.1</t>
  </si>
  <si>
    <t>Ящик</t>
  </si>
  <si>
    <t>Жәшік</t>
  </si>
  <si>
    <t>Складной пластиковый ящик</t>
  </si>
  <si>
    <t>Қоймалы пластикалық жәшік.</t>
  </si>
  <si>
    <t>Пластиковые корзины, 20х30х5 см</t>
  </si>
  <si>
    <t>6, 11</t>
  </si>
  <si>
    <t>129-1 Т</t>
  </si>
  <si>
    <t>Пластиковые корзины, 20х30х5 см, полиэтилен высокой плотности, перфорированные</t>
  </si>
  <si>
    <t>130 Т</t>
  </si>
  <si>
    <t>22.19.30.00.00.00.10.01.1</t>
  </si>
  <si>
    <t>Полицейская дубинка</t>
  </si>
  <si>
    <t>Полиция таяғы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</si>
  <si>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</si>
  <si>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</si>
  <si>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 xml:space="preserve"> Палка резиновая ПР-73Ф, прямая, длина 60,4см., 3,1см.  Вес: 880гр. ПР-73Ф</t>
  </si>
  <si>
    <t>130-1 Т</t>
  </si>
  <si>
    <t>131 Т</t>
  </si>
  <si>
    <t>32.99.16.00.00.00.12.80.1</t>
  </si>
  <si>
    <t>Штемпельная краска</t>
  </si>
  <si>
    <t xml:space="preserve"> Штемпель бояуы</t>
  </si>
  <si>
    <t>Штемпельная краска  для печатей и штемпелей</t>
  </si>
  <si>
    <t>Мөрлер мен мөртабандарға арналған штемпель бояуы</t>
  </si>
  <si>
    <t xml:space="preserve"> Объём флакона 28 мл., цвет фиолетовый
</t>
  </si>
  <si>
    <t>131-1 Т</t>
  </si>
  <si>
    <t>132 Т</t>
  </si>
  <si>
    <t>пластиковая карта premier plus (PVC Composite), с магнитной полосой HiCo, толщина карты 30мм, упаковка 500 шт</t>
  </si>
  <si>
    <t>133 Т</t>
  </si>
  <si>
    <t>28.29.22.00.00.00.11.16.1</t>
  </si>
  <si>
    <t>огнетушитель переносной</t>
  </si>
  <si>
    <t>ауыспалы өрт сөндіргіш</t>
  </si>
  <si>
    <t>огнетушитель переносной порошковый</t>
  </si>
  <si>
    <t>ұнтақты ауыспалы өрт сөндіргіш</t>
  </si>
  <si>
    <t>Огнетушитель ОП -4</t>
  </si>
  <si>
    <t>134 Т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</si>
  <si>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</si>
  <si>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</si>
  <si>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</si>
  <si>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</si>
  <si>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</si>
  <si>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</si>
  <si>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</si>
  <si>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135 Т</t>
  </si>
  <si>
    <t>11.07.11. 00.00.00.06.10.1</t>
  </si>
  <si>
    <t>Вода питьевая аварийная 100 мл Вода                   (Кроме вод минеральных)</t>
  </si>
  <si>
    <t>Су 100 мл сусындық апат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</si>
  <si>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</si>
  <si>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</si>
  <si>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>Питьевая природная. Прозрачная без посторонних привкусов и запахов. Объем до 0.5 литров</t>
  </si>
  <si>
    <t xml:space="preserve">г. Атырау аэропорт </t>
  </si>
  <si>
    <t>Июнь-июль</t>
  </si>
  <si>
    <t>Поставка в течении 30 календарных дней с даты подписания договора</t>
  </si>
  <si>
    <t>Оплата за фактически поставленный поставщиком объем товара</t>
  </si>
  <si>
    <t>136 Т</t>
  </si>
  <si>
    <t>10.82.22.00.02.90.10.10.1</t>
  </si>
  <si>
    <t xml:space="preserve"> Пищевой рацион</t>
  </si>
  <si>
    <t>Тамақ рационы</t>
  </si>
  <si>
    <t>Аварийный пищевой рацион для спасательного плота, из расчета 10000 кДж на человека</t>
  </si>
  <si>
    <t>Құтқару салы үшін авариялық тамақ рацион, адамға 10000 кДж есептеумен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</si>
  <si>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</si>
  <si>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137 Т</t>
  </si>
  <si>
    <t>25.40.13.00.00.50.10.61.1</t>
  </si>
  <si>
    <t>Фальшфейер</t>
  </si>
  <si>
    <t>пиротехническое сигнальное устройство</t>
  </si>
  <si>
    <t>пиротехникалық сигналдық құрылғы</t>
  </si>
  <si>
    <t>Предназначен для подачи сигнала бедствия</t>
  </si>
  <si>
    <t>июнь-июль</t>
  </si>
  <si>
    <t>138 Т</t>
  </si>
  <si>
    <t>25.40.13.00.00.10.11.10.1</t>
  </si>
  <si>
    <t>Осветительная бомба</t>
  </si>
  <si>
    <t>Жарқылдақ бомба</t>
  </si>
  <si>
    <t>Ориентирно-сигнальные в ночное время</t>
  </si>
  <si>
    <t>Нысаналы – сигналды түнгі уақытта</t>
  </si>
  <si>
    <t>139 Т</t>
  </si>
  <si>
    <t>16.21.11.00.00.00.00.30.2</t>
  </si>
  <si>
    <t>Фанера клееная</t>
  </si>
  <si>
    <t>Желімделген фанера</t>
  </si>
  <si>
    <t xml:space="preserve"> Из хвойных пород средней водостойкости</t>
  </si>
  <si>
    <t>суға төзімділігі орташа қылқанды түрінен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</si>
  <si>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</si>
  <si>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>Август</t>
  </si>
  <si>
    <t>625</t>
  </si>
  <si>
    <t>Лист</t>
  </si>
  <si>
    <t>140 Т</t>
  </si>
  <si>
    <t>20.51.20.00.00.00.00.60.1</t>
  </si>
  <si>
    <t>Спички</t>
  </si>
  <si>
    <t xml:space="preserve"> Сіріңке</t>
  </si>
  <si>
    <t>Спички ветровые</t>
  </si>
  <si>
    <t>Жел сіріңке</t>
  </si>
  <si>
    <t>Спички ветроустойчивые в водонепроницаемой упаковке</t>
  </si>
  <si>
    <t>141 Т</t>
  </si>
  <si>
    <t>19.20.23.00.00.00.42.10.1</t>
  </si>
  <si>
    <t>Гептан</t>
  </si>
  <si>
    <t>нормальный эталонный, плотность при 20°С не более 863 кг/м3, массовая доля общей серы не более 0,003%</t>
  </si>
  <si>
    <t xml:space="preserve">қалыпты эталондық, нығыздығы  20°С  863 кг/м3 артық емес, 0,003% күкірттің массалық жалпы үлесі </t>
  </si>
  <si>
    <t>Литр (куб. дм.)</t>
  </si>
  <si>
    <t>7,11,14</t>
  </si>
  <si>
    <t>141-1 Т</t>
  </si>
  <si>
    <t>142 Т</t>
  </si>
  <si>
    <t>20.59.59.00.02.15.00.10.1</t>
  </si>
  <si>
    <t xml:space="preserve">Калий фталевокислый кислый (Калий бифталат) </t>
  </si>
  <si>
    <t>Фталқышқылды калий қышқылы (Калий бифталаты)</t>
  </si>
  <si>
    <t>белый мелкокристаллический порошок ч.д.а.</t>
  </si>
  <si>
    <t>ақ ұсақ кристалданған ұнтақ</t>
  </si>
  <si>
    <t>142-1 Т</t>
  </si>
  <si>
    <t>143 Т</t>
  </si>
  <si>
    <t>20.14.33.00.00.30.55.10.1</t>
  </si>
  <si>
    <t xml:space="preserve">янтарная кислота </t>
  </si>
  <si>
    <t>Шайыр қышқылы</t>
  </si>
  <si>
    <t>химически чистый (х.ч.), 99,9%, ГОСТ 6341-75</t>
  </si>
  <si>
    <t>химиялық таза (х.т.), 99,9%, МСТ 6341-75</t>
  </si>
  <si>
    <t>143-1 Т</t>
  </si>
  <si>
    <t>144 Т</t>
  </si>
  <si>
    <t>20.59.59.00.11.00.00.14.1</t>
  </si>
  <si>
    <t>Ксиленоловый оранжевый</t>
  </si>
  <si>
    <t>қызғылт-сары ксиленол</t>
  </si>
  <si>
    <t>красно-коричневые кристаллы, растворим в воде, не растворим в этаноле, диэтиловом эфире, ацетоне</t>
  </si>
  <si>
    <t>қызыл-қоңыр кристаллдар, суда ериді, эталонда, диэтильді эфирде, ацетонда ерімейді</t>
  </si>
  <si>
    <t>144-1 Т</t>
  </si>
  <si>
    <t>145 Т</t>
  </si>
  <si>
    <t>17.29.19.50.00.00.00.20.1</t>
  </si>
  <si>
    <t>Қағаз сүзгіш</t>
  </si>
  <si>
    <t xml:space="preserve">Индикатор качества топлива </t>
  </si>
  <si>
    <t>отын сапасының индикаторы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</si>
  <si>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</si>
  <si>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5111</t>
  </si>
  <si>
    <t>пачка</t>
  </si>
  <si>
    <t>145-1 Т</t>
  </si>
  <si>
    <t>146 Т</t>
  </si>
  <si>
    <t>20.13.25.00.00.20.00.20.2</t>
  </si>
  <si>
    <t>Гидроксид калия (едкое кали)</t>
  </si>
  <si>
    <t>Калий гидрототығы (ащы кали)</t>
  </si>
  <si>
    <t>чистый для анализа (ч.д.а.), 85,0%, ГОСТ 24363-80</t>
  </si>
  <si>
    <t>талдау үшін таза (т.ү.т.), 85,0%, МСТ 24363-80</t>
  </si>
  <si>
    <t>146-1 Т</t>
  </si>
  <si>
    <t>147 Т</t>
  </si>
  <si>
    <t>20.13.31.00.20.00.10.10.2</t>
  </si>
  <si>
    <t>Хлорид кальция (хлористый кальций)</t>
  </si>
  <si>
    <t>Кальций хлориді  (хлорлы  кальций)</t>
  </si>
  <si>
    <t>кальцинированный, высшый сорт, 96,5%, ГОСТ 450-77</t>
  </si>
  <si>
    <t>кальциленген, жоғарғы сорт, 96,5%, ГОСТ 450-77</t>
  </si>
  <si>
    <t>в гранулах</t>
  </si>
  <si>
    <t>147-1 Т</t>
  </si>
  <si>
    <t>148 Т</t>
  </si>
  <si>
    <t>20.15.51.00.00.00.00.20.2</t>
  </si>
  <si>
    <t>Хлорид калия (хлористый калий)</t>
  </si>
  <si>
    <t>Калий хлориді (хлорлы калий)</t>
  </si>
  <si>
    <t>чистый для анализа (ч.д.а.), 99,8%, ГОСТ 4234-77</t>
  </si>
  <si>
    <t>талдау үшін таза (т.ү.т.), 99,8%, МСТ 4234-77</t>
  </si>
  <si>
    <t>148-1 Т</t>
  </si>
  <si>
    <t>149 Т</t>
  </si>
  <si>
    <t>26.51.51.16.12.11.11.13.1</t>
  </si>
  <si>
    <t>Ареометр</t>
  </si>
  <si>
    <t>АНТ-1. Диапазон измерения плотности 770-830 кг/м.куб.</t>
  </si>
  <si>
    <t>149-1 Т</t>
  </si>
  <si>
    <t>150 Т</t>
  </si>
  <si>
    <t>20.59.59.00.15.00.00.61.1</t>
  </si>
  <si>
    <t>Огнезащитный состав</t>
  </si>
  <si>
    <t>Оттан қорғайтын құрам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</si>
  <si>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</si>
  <si>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</si>
  <si>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Огнебиозащитный состав КСД, для обработки дерево</t>
  </si>
  <si>
    <t>июнь</t>
  </si>
  <si>
    <t>151 Т</t>
  </si>
  <si>
    <t>23.19.23.12.01.12.10.09.1</t>
  </si>
  <si>
    <t>Стакан</t>
  </si>
  <si>
    <t>Стақан</t>
  </si>
  <si>
    <t>Стакан Н-1-600 ТС ГОСТ 25336-82. Низкий стакан с носиком из термически стойкого стекла номинальной вместимостью 600 см3.</t>
  </si>
  <si>
    <t>Стақанша Н-1-600 ТС ГОСТ 25336-82. қалыпты сыйымдылығы 600 см3  төзімді шыныдан жасалған аласа стақан .</t>
  </si>
  <si>
    <t>151-1 Т</t>
  </si>
  <si>
    <t>152 Т</t>
  </si>
  <si>
    <t>Атырау халықаралық әуежайы АҚ</t>
  </si>
  <si>
    <t>20.59.59.00.15.00.00.28.1</t>
  </si>
  <si>
    <t>Натронная известь (Аскарит )</t>
  </si>
  <si>
    <t>Натрон әгі  (Аскарит )</t>
  </si>
  <si>
    <t>смесь гашеной извести с едким натром, белая пористая масса, поглощает воду (влагу из воздуха) и углекислый газ</t>
  </si>
  <si>
    <t>күйдіргіш натримен бұқтырылған қоспа, ақ түсті масса, су (ауадағы ылғал) мен көміртегі  газын жояды</t>
  </si>
  <si>
    <t>натронная известь ГОСТ 6755-88</t>
  </si>
  <si>
    <t>152-1 Т</t>
  </si>
  <si>
    <t>153 Т</t>
  </si>
  <si>
    <t>20.59.59.00.11.00.00.01.1</t>
  </si>
  <si>
    <t>Метилоранж (Метиловый оранжевый)</t>
  </si>
  <si>
    <t>Метилді қызғылт сары (Метилді қызғылт сары)</t>
  </si>
  <si>
    <t>порошок, хорошо растворимый в воде, дающий раствор золотого желтого цвета</t>
  </si>
  <si>
    <t>ерітіндіге алтын сары түс беретін суда жақсы еритін ұнтақ</t>
  </si>
  <si>
    <t>Поставка в течение 60 календарных дней с даты подписания договора</t>
  </si>
  <si>
    <t>153-1 Т</t>
  </si>
  <si>
    <t>Поставка в течение 30 календарных дней с даты подписания договора</t>
  </si>
  <si>
    <t>154 Т</t>
  </si>
  <si>
    <t>13.20.19.00.00.20.10.30.2</t>
  </si>
  <si>
    <t>Ткань из пряжи бумажной</t>
  </si>
  <si>
    <t>Қағаз жіптерден алынған маталар</t>
  </si>
  <si>
    <t>Бязь - бумажная прочная, грубая ткань, вид толстого миткаля</t>
  </si>
  <si>
    <t>Бөз - қағазды басқа, қалың мата, жуан миткальдың түрі.</t>
  </si>
  <si>
    <t>ткань мягкая, безворсовая, хорошо впитывающая влагу</t>
  </si>
  <si>
    <t>006</t>
  </si>
  <si>
    <t>метр</t>
  </si>
  <si>
    <t>155 Т</t>
  </si>
  <si>
    <t>19.20.21.00.00.00.11.20.1</t>
  </si>
  <si>
    <t>Бензин</t>
  </si>
  <si>
    <t>неэтилированный и этилированный, произведенный для двигателей с искровым зажиганием: АИ-80</t>
  </si>
  <si>
    <t>этилсіз  және этиленген, АИ-80 қыздыру қозғалтқышы үшін жасалған</t>
  </si>
  <si>
    <t>Поставка партиями по мере необходимостис даты подписания договора, по  31.12.2015 г.</t>
  </si>
  <si>
    <t>112</t>
  </si>
  <si>
    <t>19,20,21</t>
  </si>
  <si>
    <t>155-1 Т</t>
  </si>
  <si>
    <t>155-2 Т</t>
  </si>
  <si>
    <t>156 Т</t>
  </si>
  <si>
    <t>19.20.21.00.00.00.11.40.1</t>
  </si>
  <si>
    <t>неэтилированный и этилированный, произведенный для двигателей с искровым зажиганием: АИ-92</t>
  </si>
  <si>
    <t>этилсіз  және этиленген, АИ-92 қыздыру қозғалтқышы үшін жасалған</t>
  </si>
  <si>
    <t>156-1 Т</t>
  </si>
  <si>
    <t>156-2 Т</t>
  </si>
  <si>
    <t>11,19,20,21</t>
  </si>
  <si>
    <t>156-3 Т</t>
  </si>
  <si>
    <t>157 Т</t>
  </si>
  <si>
    <t>19.20.21.00.00.00.11.60.1</t>
  </si>
  <si>
    <t>неэтилированный и этилированный, произведенный для двигателей с искровым зажиганием: АИ-95</t>
  </si>
  <si>
    <t>этилсіз  және этиленген, АИ-95 қыздыру қозғалтқышы үшін жасалған</t>
  </si>
  <si>
    <t>литр (куб.дм.)</t>
  </si>
  <si>
    <t>158 Т</t>
  </si>
  <si>
    <t>19.20.26.00.00.00.00.20.1</t>
  </si>
  <si>
    <t>Топливо дизельное</t>
  </si>
  <si>
    <t>Дизелдік отын</t>
  </si>
  <si>
    <t>зимнее, плотность при 20 °С не более 840 кг/м3, температура застывания не выше -35°С - - 45°С</t>
  </si>
  <si>
    <t>қысқы, тығыздығы 20 °С 840 кг/м3 артық емес, тұру температурасы  -35°С - - 45°С артық емес</t>
  </si>
  <si>
    <t>159 Т</t>
  </si>
  <si>
    <t>19.20.26.00.00.00.00.10.1</t>
  </si>
  <si>
    <t>дизелдік отын</t>
  </si>
  <si>
    <t>летнее, плотность при 20 °С не более 860 кг/м3, температура застывания не выше -10°С</t>
  </si>
  <si>
    <t>жазғы, тығыздығы  20 °С 860 кг/м3 артық емес, тұру  температурасы  -10°С артық емес</t>
  </si>
  <si>
    <t>Поставка партиями по мере необходимостис даты подписания договора, по  декабрь 2015 г.</t>
  </si>
  <si>
    <t>159-1 Т</t>
  </si>
  <si>
    <t>159-2 Т</t>
  </si>
  <si>
    <t>160 Т</t>
  </si>
  <si>
    <t>20.59.42.00.00.20.30.10.1</t>
  </si>
  <si>
    <t>Антиобледенительная присадка</t>
  </si>
  <si>
    <t xml:space="preserve">Мұздануға қарсы сұйықтық </t>
  </si>
  <si>
    <t>получают на основе спиртов и добавляют в бензин для предотвращения образования льда в топливной системе</t>
  </si>
  <si>
    <t>1,366 бастап 1,372 шегінде көрсеткіштердің түссіз мөлдір сұйықтығы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</si>
  <si>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</si>
  <si>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160-1 Т</t>
  </si>
  <si>
    <t>160-2 Т</t>
  </si>
  <si>
    <t>161 Т</t>
  </si>
  <si>
    <t>20.30.22.00.00.00.67.10.1</t>
  </si>
  <si>
    <t>Алюминиевая пудра (серебрянка)</t>
  </si>
  <si>
    <t>марки ПАП-1, ГОСТ 5494-95</t>
  </si>
  <si>
    <t>161-1 Т</t>
  </si>
  <si>
    <t>162 Т</t>
  </si>
  <si>
    <t>20.30.21.00.21.06.13.23.1</t>
  </si>
  <si>
    <t>Эмаль</t>
  </si>
  <si>
    <t>ПФ-115 первый сорт белый, массовая доля нелетучих веществ, %, не менее 62-68, ГОСТ 6465-76</t>
  </si>
  <si>
    <t>ПФ-115 түсі ақ  бірінші  сорт, ұшпайтын заттардың массалық  үлесі, %, 62-68 кем емес, ГОСТ 6465-76</t>
  </si>
  <si>
    <t>162-1 Т</t>
  </si>
  <si>
    <t>163 Т</t>
  </si>
  <si>
    <t>20.30.21.00.21.06.13.01.1</t>
  </si>
  <si>
    <t>ПФ-115 первый сорт красный, массовая доля нелетучих веществ, %, не менее 52-58, ГОСТ 6465-76</t>
  </si>
  <si>
    <t>ПФ-115 қызыл бірінші  сорт, ұшпайтын заттың массалық үлесі, %, 52-58 кем емес, ГОСТ 6465-76</t>
  </si>
  <si>
    <t>163-1 Т</t>
  </si>
  <si>
    <t>163-2 Т</t>
  </si>
  <si>
    <t>164 Т</t>
  </si>
  <si>
    <t>24.34.11.00.10.14.13.11.2</t>
  </si>
  <si>
    <t xml:space="preserve">Проволока </t>
  </si>
  <si>
    <t>сым</t>
  </si>
  <si>
    <t>Стальная, холоднотянутая, из углеродистой стали, номинальный диаметр - 0,50 мм.</t>
  </si>
  <si>
    <t>болат, салқынтартқыш, көміртегі болаттан, қалыпты  диаметрі - 0,50 мм.</t>
  </si>
  <si>
    <t>Проволока для пломбирования</t>
  </si>
  <si>
    <t>165 Т</t>
  </si>
  <si>
    <t>25.92.11.00.00.12.10.14.1</t>
  </si>
  <si>
    <t>для воды, оцинкованное, вместимостью 10 л, ГОСТ 20558-82</t>
  </si>
  <si>
    <t>су үшін, мырышталған, сыйымдылығы  10 л, ГОСТ 20558-82</t>
  </si>
  <si>
    <t>166 Т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</si>
  <si>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</si>
  <si>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</si>
  <si>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</si>
  <si>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Ұзындықты өлшеуге арналған аспап. Белгіленген бөлінулері бар пластмассалық немесе металл лента, катушкаға оралған, лентаны орау механизмімен қамтылған корпусқа бекітілген.</t>
  </si>
  <si>
    <t>не менее длина 20 м</t>
  </si>
  <si>
    <t>октябрь</t>
  </si>
  <si>
    <t>167 Т</t>
  </si>
  <si>
    <t>28.13.11.00.00.00.12.13.1</t>
  </si>
  <si>
    <t>Топливораздаточная колонка</t>
  </si>
  <si>
    <t>Отын үлестіріп беру бағаны</t>
  </si>
  <si>
    <t>Топливораздаточная колонка для заправке транспортных средств топливом.</t>
  </si>
  <si>
    <t>Көлік құралдарын отынмен толтыруға арналған отын үлестіріп беру бағаны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</si>
  <si>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</si>
  <si>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>167-1 Т</t>
  </si>
  <si>
    <t>168 Т</t>
  </si>
  <si>
    <t>169 Т</t>
  </si>
  <si>
    <t>28.29.12.00.00.00.17.10.1</t>
  </si>
  <si>
    <t>оборудование для фильтрования</t>
  </si>
  <si>
    <t>сүзу үшін жабдық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</si>
  <si>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</si>
  <si>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</si>
  <si>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 xml:space="preserve">Фильтроэлементы  ФЭ 600-5-1-М, тонкостью фильтрации не более 5мкм </t>
  </si>
  <si>
    <t>169-1 Т</t>
  </si>
  <si>
    <t>170 Т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</si>
  <si>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</si>
  <si>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Фильтроэлементы 115 ФЭ 8Д2966115, тонкостью фильтрации до 2,5 мкм</t>
  </si>
  <si>
    <t>171 Т</t>
  </si>
  <si>
    <t>сүзгі үшін жабдық</t>
  </si>
  <si>
    <t>Фильтроэлементы  ФЭ 170-5-1-В, тонкостью фильтрации не более 5мкм</t>
  </si>
  <si>
    <t>7,11,18</t>
  </si>
  <si>
    <t>171-1 Т</t>
  </si>
  <si>
    <t>172 Т</t>
  </si>
  <si>
    <t>Фильтроэлементы ЭС-900-1-М, содержание свободной воды на выходе % масс, не более 0,0015</t>
  </si>
  <si>
    <t>172-1 Т</t>
  </si>
  <si>
    <t>173 Т</t>
  </si>
  <si>
    <t>20.59.59.00.14.00.03.54.1</t>
  </si>
  <si>
    <t>Стандарт</t>
  </si>
  <si>
    <t>рН-метрии (рН-стандарт)</t>
  </si>
  <si>
    <t>Стандарт титры для буферных растворов</t>
  </si>
  <si>
    <t>173-1 Т</t>
  </si>
  <si>
    <t>174 Т</t>
  </si>
  <si>
    <t>20.59.59.00.14.00.02.09.1</t>
  </si>
  <si>
    <t>Государственный стандартный образец</t>
  </si>
  <si>
    <t>Мемлекеттік  стандартты үлгі</t>
  </si>
  <si>
    <t>вязкости жидкостей</t>
  </si>
  <si>
    <t>Сұйықтықтардың жабысқақтығы</t>
  </si>
  <si>
    <t>определение кинематической вязкости противообледенительных жидкостей</t>
  </si>
  <si>
    <t>174-1 Т</t>
  </si>
  <si>
    <t>175 Т</t>
  </si>
  <si>
    <t>20.59.59.00.14.00.02.21.1</t>
  </si>
  <si>
    <t>вязкости нефтепродуктов</t>
  </si>
  <si>
    <t>Мұнай өнімдерінің жабысқақтығы</t>
  </si>
  <si>
    <t xml:space="preserve">определение кинематической вязкости нефтепродуктов </t>
  </si>
  <si>
    <t>175-1 Т</t>
  </si>
  <si>
    <t>176 Т</t>
  </si>
  <si>
    <t>20.59.59.00.14.00.03.09.1</t>
  </si>
  <si>
    <t>температуры вспышки углеводородов и масел в закрытом тигле, 29-35 °С</t>
  </si>
  <si>
    <t>жабық тигледегі көмірсутектердің тұтану және майлардың температурасы, 29-35 °С</t>
  </si>
  <si>
    <t>176-1 Т</t>
  </si>
  <si>
    <t>177 Т</t>
  </si>
  <si>
    <t>20.59.59.00.14.00.03.15.1</t>
  </si>
  <si>
    <t>температура вспышки углеводородов и масел в открытом тигле, 78-88 °С</t>
  </si>
  <si>
    <t>ашық тигледегі көмірсутектердің тұтану және майлардың температурасы, 78-88 °С</t>
  </si>
  <si>
    <t>177-1 Т</t>
  </si>
  <si>
    <t>178 Т</t>
  </si>
  <si>
    <t>20.59.59.00.14.00.03.18.1</t>
  </si>
  <si>
    <t>фракционного состава нефти и нефтепродуктов, 37,5-193,5 °С</t>
  </si>
  <si>
    <t>мұнайдың және мұнай өнімдерінің фракционды құрамы, 37,5-193,5 °С</t>
  </si>
  <si>
    <t xml:space="preserve"> </t>
  </si>
  <si>
    <t>178-1 Т</t>
  </si>
  <si>
    <t>179 Т</t>
  </si>
  <si>
    <t>20.59.59.00.14.00.03.31.1</t>
  </si>
  <si>
    <t>Температуры начала кристаллизации, -53,6С</t>
  </si>
  <si>
    <t>Кристализациялау басының температурасы, -53,6С</t>
  </si>
  <si>
    <t>Температуры начала кристаллизации топлива</t>
  </si>
  <si>
    <t>179-1 Т</t>
  </si>
  <si>
    <t>180 Т</t>
  </si>
  <si>
    <t>20.59.59.00.14.00.02.71.1</t>
  </si>
  <si>
    <t>плотности жидкостей, диапазон 808,0-812,0</t>
  </si>
  <si>
    <t>сұйықтықтар тығыздығы, диапазон 808,0-812,0</t>
  </si>
  <si>
    <t>определение плотности нефтепродуктов (770 - 830)</t>
  </si>
  <si>
    <t>180-1 Т</t>
  </si>
  <si>
    <t>181 Т</t>
  </si>
  <si>
    <t>13.92.29.00.00.00.60.80.1</t>
  </si>
  <si>
    <t>Чехол</t>
  </si>
  <si>
    <t>Тыс</t>
  </si>
  <si>
    <t>Чехлы из текстильных материалов для одежды, автомобилей, чемоданов, теннисных ракеток и т.п.</t>
  </si>
  <si>
    <t>өзге түрі</t>
  </si>
  <si>
    <t>Чехлы из брезентовой ткани для резервуаров и топливозаправщиков</t>
  </si>
  <si>
    <t>182 Т</t>
  </si>
  <si>
    <t>АО "Международный аэропорт Атырау</t>
  </si>
  <si>
    <t>19.20.29.00.00.20.11.10.1</t>
  </si>
  <si>
    <t>Солидол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</si>
  <si>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</si>
  <si>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 маркалы жалпы мақсаттағы жағын, қышқыл-сілті майлары (70%) мен іріктеме тазартылған майлардың (30%) қосындысы, СЖК (С20 және одан жоғары) мен СЖК С5-С6 төмен жасушалы кубтық калдықтардың кальций сабындарымен қоюланған жағын, МСТ 4366-76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</si>
  <si>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</si>
  <si>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182-1 Т</t>
  </si>
  <si>
    <t>183 Т</t>
  </si>
  <si>
    <t>30.30.50.00.00.10.20.12.1</t>
  </si>
  <si>
    <t>Наконечник нижней заправки</t>
  </si>
  <si>
    <t>Төменгі жанармай құюдың ұштығы</t>
  </si>
  <si>
    <t>для заправки топливом с нижней поверхности крыла летательного аппарата</t>
  </si>
  <si>
    <t>ұшу аппараты қанатының төменгі беті жағынан жанармай құюға арналған</t>
  </si>
  <si>
    <t>ННЗ 2561А-8 диаметр 50мм</t>
  </si>
  <si>
    <t>184 Т</t>
  </si>
  <si>
    <t>ННЗ-6М (Рига) диаметр 50 мм</t>
  </si>
  <si>
    <t>184-1 Т</t>
  </si>
  <si>
    <t>184-2 Т</t>
  </si>
  <si>
    <t>185 Т</t>
  </si>
  <si>
    <t>ННЗ "Картер" диаметр 50 мм</t>
  </si>
  <si>
    <t>186 Т</t>
  </si>
  <si>
    <t>ННЗ-6М (Рига) диаметр 65 мм</t>
  </si>
  <si>
    <t>186-1 Т</t>
  </si>
  <si>
    <t>6,11,19,20,21</t>
  </si>
  <si>
    <t>186-2 Т</t>
  </si>
  <si>
    <t>ННЗ-6М (Рига) диаметр 63 мм</t>
  </si>
  <si>
    <t>187 Т</t>
  </si>
  <si>
    <t>13.99.19.00.00.00.30.18.1</t>
  </si>
  <si>
    <t>шпагат</t>
  </si>
  <si>
    <t>Арқан</t>
  </si>
  <si>
    <t>Крученые  изделия из полипропиленовых волокон. Однониточный. ГОСТ 17308-88</t>
  </si>
  <si>
    <t>Полипропилен талшықтардан жасалған ширатылған бұйымдар. Біржіпті. МСТ 17308-88</t>
  </si>
  <si>
    <t>однониточный (крученые изделия из полипропиленового волокна однониточный</t>
  </si>
  <si>
    <t>бобина</t>
  </si>
  <si>
    <t>187-1 Т</t>
  </si>
  <si>
    <t>188 Т</t>
  </si>
  <si>
    <t>13.99.19.00.00.00.30.16.1</t>
  </si>
  <si>
    <t>Веревка</t>
  </si>
  <si>
    <t>Жіп</t>
  </si>
  <si>
    <t>Крученые  изделия многоразового использования из капроновых волокон. ГОСТ 1868-88</t>
  </si>
  <si>
    <t>Капрон талшықтардан жасалған көп қолдану үшін ширатылған бұйымдар МСТ 1868-88</t>
  </si>
  <si>
    <t>из пенькового волокна тонкий  крученый разового применения д=1 мм</t>
  </si>
  <si>
    <t>188-1 Т</t>
  </si>
  <si>
    <t>189 Т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</si>
  <si>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</si>
  <si>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</si>
  <si>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</si>
  <si>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С-50/170, күкірттің массалық үлесі %, 0,02% артық емес, 100г.нефрасқа йодтық саны 1,3 г</t>
  </si>
  <si>
    <t>"Нефрас" С-50/170 массовая доля серы не более 0,02% на 100 г нефраса</t>
  </si>
  <si>
    <t>189-1 Т</t>
  </si>
  <si>
    <t>190 Т</t>
  </si>
  <si>
    <t>сүзу үшін жабдықтар</t>
  </si>
  <si>
    <t>Кассеты под фильтроэлементы на СТ-2500 для 1,2,3- ступени</t>
  </si>
  <si>
    <t>комплект</t>
  </si>
  <si>
    <t>191 Т</t>
  </si>
  <si>
    <t>көшірмелі өрт сөндіргіш</t>
  </si>
  <si>
    <t>көшпелі ұнтақ өрт сөндіргіш</t>
  </si>
  <si>
    <t>огнетушитель ОП-5</t>
  </si>
  <si>
    <t>192 Т</t>
  </si>
  <si>
    <t>22.19.35.00.35.20.10.06.1</t>
  </si>
  <si>
    <t>Рукав резиновый напорно-всасывающий с текстильным каркасом неармированный</t>
  </si>
  <si>
    <t>Арматураланбаған қысымды-соратын тоқыма қаңқасы бар резеңкелі жең</t>
  </si>
  <si>
    <t>Рукав напорно-всасывающий Б-2-50 ГОСТ 5398-76.  Внутренний диаметр рукова 50(предельное отклонение ±1,5).</t>
  </si>
  <si>
    <t>Б-2-50 ГОСТ 5398-76 қуатты сорғыш құбыр.құбырдың ішкі диаметрі 50(шектелімді ауытқу ±1,5).</t>
  </si>
  <si>
    <t>Рукав бензостойкий "Элофлекс" диаметр 50 мм. Длина рукава 20 м</t>
  </si>
  <si>
    <t>193 Т</t>
  </si>
  <si>
    <t>22.19.35.00.35.20.10.08.1</t>
  </si>
  <si>
    <t>Рукав напорно-всасывающий Б-2-65 ГОСТ 5398-76.  Внутренний диаметр рукова 65(предельное отклонение ±1,5).</t>
  </si>
  <si>
    <t>Б-2-65 ГОСТ 5398-76 қуатты сорғыш құбыры.Құбырдың ішкі диаметрі  65(шектелімді ауытқу ±1,5).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</si>
  <si>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</si>
  <si>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</si>
  <si>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194 Т</t>
  </si>
  <si>
    <t>Рукав напорно-всасывающий Б-2-38 ГОСТ 5398-76.  Внутренний диаметр рукова 38(предельное отклонение ±1,5).</t>
  </si>
  <si>
    <t>Қысымды-соратын жең Б-2-38 МСТ 5398-76. Жеңнің ішкі диаметрі 38 (шектік ауытқуы ±1,5).</t>
  </si>
  <si>
    <t>Рукав бензостойкий "Элофлекс" диаметр 38 мм. Длина рукава 20 м</t>
  </si>
  <si>
    <t>195 Т</t>
  </si>
  <si>
    <t>26.51.52.14.11.11.10.13.1</t>
  </si>
  <si>
    <t>манометр</t>
  </si>
  <si>
    <t>диаметр  корпуса 60 мм, класс  точности 1,5, диапазон показаний от 0 до 6</t>
  </si>
  <si>
    <t>Корпустың диаметрі 60 мм, нақтылық класы 1,5, көрсеткіштер диапазоны -0-ден 6-ға дейін</t>
  </si>
  <si>
    <t>195-1 Т</t>
  </si>
  <si>
    <t>195-2 Т</t>
  </si>
  <si>
    <t>196 Т</t>
  </si>
  <si>
    <t>20.30.22.00.00.00.41.10.1</t>
  </si>
  <si>
    <t>Олифа-оксоль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</si>
  <si>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</si>
  <si>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</si>
  <si>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196-1 Т</t>
  </si>
  <si>
    <t>197 Т</t>
  </si>
  <si>
    <t>22.21.29.00.00.38.10.10.1</t>
  </si>
  <si>
    <t>Вентиль</t>
  </si>
  <si>
    <t>вентиль полипропиленовый</t>
  </si>
  <si>
    <t>полипропиленді вентиль</t>
  </si>
  <si>
    <t>вентиль Ду-15 мм</t>
  </si>
  <si>
    <t>197-1 Т</t>
  </si>
  <si>
    <t>198 Т</t>
  </si>
  <si>
    <t>Шұра</t>
  </si>
  <si>
    <t>вентиль Ду-20 мм</t>
  </si>
  <si>
    <t>198-1 Т</t>
  </si>
  <si>
    <t>199 Т</t>
  </si>
  <si>
    <t>19.20.25.00.00.00.00.10.2</t>
  </si>
  <si>
    <t>Топливо  реактивное</t>
  </si>
  <si>
    <t>Реактивті отын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</si>
  <si>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</si>
  <si>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</si>
  <si>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</si>
  <si>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январь, март, июнь,сентябрь</t>
  </si>
  <si>
    <t>Поставка партиями по мере необходимостис даты подписания договора, до  31.12.2015 г.</t>
  </si>
  <si>
    <t>тонна (метрическая)</t>
  </si>
  <si>
    <t>199-1 Т</t>
  </si>
  <si>
    <t>199-2 Т</t>
  </si>
  <si>
    <t>Поставка партиями по мере необходимостис даты подписания договора, до  31.05.2015 г.</t>
  </si>
  <si>
    <t>11, 22</t>
  </si>
  <si>
    <t>199-3 Т</t>
  </si>
  <si>
    <t>11,14,15,19,20,21,22</t>
  </si>
  <si>
    <t>199-4 Т</t>
  </si>
  <si>
    <t>Поставка партиями по мере необходимостис даты подписания договора, до  31.07.2015 г.</t>
  </si>
  <si>
    <t>200 Т</t>
  </si>
  <si>
    <t>17.12.13.40.10.00.00.10.1</t>
  </si>
  <si>
    <t xml:space="preserve">Бумага </t>
  </si>
  <si>
    <t>Қағаз</t>
  </si>
  <si>
    <t>формат А4, плотность 80г/м2, 21х29,5 см</t>
  </si>
  <si>
    <t>формат А4, тығыздығы 80г/м2, 21х29,5 см</t>
  </si>
  <si>
    <t xml:space="preserve">Бумага офисная 500л </t>
  </si>
  <si>
    <t xml:space="preserve">апрель-май </t>
  </si>
  <si>
    <t>200-1 Т</t>
  </si>
  <si>
    <t>201 Т</t>
  </si>
  <si>
    <t>17.12.13.60.00.00.00.70.1</t>
  </si>
  <si>
    <t>Бумага-основа для электрохимической бумаги</t>
  </si>
  <si>
    <t>электрохимиялық қағаз үшін қағаз--негізі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</si>
  <si>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</si>
  <si>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</si>
  <si>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Размером 210х30х12мм</t>
  </si>
  <si>
    <t>Оплата  за фактически поставленный Поставщиком объем товара</t>
  </si>
  <si>
    <t>736</t>
  </si>
  <si>
    <t>Рулон</t>
  </si>
  <si>
    <t>202 Т</t>
  </si>
  <si>
    <t>22.29.25.00.00.00.27.10.2</t>
  </si>
  <si>
    <t>Файл - вкладыш</t>
  </si>
  <si>
    <t>Файл - қосымша парақ</t>
  </si>
  <si>
    <t>с перфорацией для документов, размер 235*305мм</t>
  </si>
  <si>
    <t>құжаттар үшін перфорациямен, көлемі 235*305мм</t>
  </si>
  <si>
    <t>Цвет-прозрачный, форма А-4</t>
  </si>
  <si>
    <t>203 Т</t>
  </si>
  <si>
    <t>17.23.13.10.00.00.00.90.1</t>
  </si>
  <si>
    <t xml:space="preserve">журнал регистрации </t>
  </si>
  <si>
    <t>Есепке алу кітапшасы</t>
  </si>
  <si>
    <t>журнал для регистрации прочих документов</t>
  </si>
  <si>
    <t>басқа да құжаттарды тіркеу үшін журнал</t>
  </si>
  <si>
    <t>мягкий переплет, не менее 65 листов</t>
  </si>
  <si>
    <t>203-1 Т</t>
  </si>
  <si>
    <t>203-2 Т</t>
  </si>
  <si>
    <t>204 Т</t>
  </si>
  <si>
    <t>жесткий переплет, не менее 65 листов</t>
  </si>
  <si>
    <t>204-1 Т</t>
  </si>
  <si>
    <t>204-2 Т</t>
  </si>
  <si>
    <t>205 Т</t>
  </si>
  <si>
    <t>17.23.13.60.00.00.00.40.1</t>
  </si>
  <si>
    <t>скоросшиватель</t>
  </si>
  <si>
    <t>Баулы қағазды тезтікпе</t>
  </si>
  <si>
    <t>Архивная папка на завязках,  320x260x50мм</t>
  </si>
  <si>
    <t>баулы мұрағат папкасы,  320x260x50мм</t>
  </si>
  <si>
    <t xml:space="preserve">Формат A4 </t>
  </si>
  <si>
    <t>206 Т</t>
  </si>
  <si>
    <t>17.23.13.60.00.00.00.20.1</t>
  </si>
  <si>
    <t>Архивная папка для формата А4., 320x230x40мм, формат А4</t>
  </si>
  <si>
    <t>А4 форматы үшін мұрағаттық папка, 320x230x40мм, формат А4</t>
  </si>
  <si>
    <t>207 Т</t>
  </si>
  <si>
    <t>17.23.12.10.00.00.00.50.1</t>
  </si>
  <si>
    <t>Конверты</t>
  </si>
  <si>
    <t>Конверттер</t>
  </si>
  <si>
    <t>формат C4 (229 х 324 мм)</t>
  </si>
  <si>
    <t>Конверттін көлемі 200х300см кем емес, терезесіз</t>
  </si>
  <si>
    <t>без окон</t>
  </si>
  <si>
    <t>207-1 Т</t>
  </si>
  <si>
    <t>207-2 Т</t>
  </si>
  <si>
    <t>207-3 Т</t>
  </si>
  <si>
    <t>11,15,22</t>
  </si>
  <si>
    <t>207-4 Т</t>
  </si>
  <si>
    <t>207-5 Т</t>
  </si>
  <si>
    <t>208 Т</t>
  </si>
  <si>
    <t>17.23.12.10.00.00.00.40.1</t>
  </si>
  <si>
    <t>формат C5 (162 х 229 мм)</t>
  </si>
  <si>
    <t>Конверттін көлемі 150х220см кем емес, терезесіз</t>
  </si>
  <si>
    <t>208-1 Т</t>
  </si>
  <si>
    <t>208-2 Т</t>
  </si>
  <si>
    <t>208-3 Т</t>
  </si>
  <si>
    <t>208-4 Т</t>
  </si>
  <si>
    <t>208-5 Т</t>
  </si>
  <si>
    <t>209 Т</t>
  </si>
  <si>
    <t>26.20.16.11.13.11.11.10.1</t>
  </si>
  <si>
    <t xml:space="preserve">Тонерный. Черный.
</t>
  </si>
  <si>
    <t xml:space="preserve">Тонерлік. Қара.
</t>
  </si>
  <si>
    <t>Картридж Canon FX-10</t>
  </si>
  <si>
    <t>210 Т</t>
  </si>
  <si>
    <t xml:space="preserve">Ленточный.
</t>
  </si>
  <si>
    <t xml:space="preserve">Картридж для Epson LX 350 </t>
  </si>
  <si>
    <t>211 Т</t>
  </si>
  <si>
    <t>картридж  HP Q5949a</t>
  </si>
  <si>
    <t>212 Т</t>
  </si>
  <si>
    <t>картридж НР  Q 2612 А</t>
  </si>
  <si>
    <t>213 Т</t>
  </si>
  <si>
    <t xml:space="preserve"> Лента полноцветная для сублимационного принтера Zebra P110i</t>
  </si>
  <si>
    <t xml:space="preserve"> Zebra P110i  сублимациялық принтер үшін толық түрлі түсті лента</t>
  </si>
  <si>
    <t>полноцветная лента</t>
  </si>
  <si>
    <t>толық түсті лента</t>
  </si>
  <si>
    <t>214 Т</t>
  </si>
  <si>
    <t xml:space="preserve">26.20.16.11.13.11.11.10.1
</t>
  </si>
  <si>
    <t>Картридж (драм)</t>
  </si>
  <si>
    <t>Тонерный. Черный.</t>
  </si>
  <si>
    <t>Копи-картридж для ксерокса С-118</t>
  </si>
  <si>
    <t>215 Т</t>
  </si>
  <si>
    <t>Картридж          для С-118</t>
  </si>
  <si>
    <t>Тонер-картридж Xerox 006R01179</t>
  </si>
  <si>
    <t>216 Т</t>
  </si>
  <si>
    <t>Копи-картридж для ксерокса IR-2018</t>
  </si>
  <si>
    <t>217 Т</t>
  </si>
  <si>
    <t>Картридж          для IR-2018</t>
  </si>
  <si>
    <t>Тонер-картридж для ксерокса IR-2018</t>
  </si>
  <si>
    <t>218 Т</t>
  </si>
  <si>
    <t>Картридж СЕ285А</t>
  </si>
  <si>
    <t>219 Т</t>
  </si>
  <si>
    <t>Картридж  3045</t>
  </si>
  <si>
    <t>220 Т</t>
  </si>
  <si>
    <t>Картридж(универсальный)</t>
  </si>
  <si>
    <t>Картридж УнивирсальныйҚ</t>
  </si>
  <si>
    <t>Картридж сс-388А</t>
  </si>
  <si>
    <t>221 Т</t>
  </si>
  <si>
    <t>Картридж PH CF 210 по 213</t>
  </si>
  <si>
    <t>комп.</t>
  </si>
  <si>
    <t>222 Т</t>
  </si>
  <si>
    <t>11.07.11.00.00.00.06.20.4</t>
  </si>
  <si>
    <t>Вода (кроме вод минеральных)</t>
  </si>
  <si>
    <t>Су (минералды судан басқа).</t>
  </si>
  <si>
    <t>Питьевая природная негазированная. Прозрачная. Без посторонних привкусов и запахов. V выше 5 литров.</t>
  </si>
  <si>
    <t>Табиғи ауыз суы, газдалмаған. Мөлдір. Бөгде иіссіз және дәмсіз. V - 5 литрден жоғары.</t>
  </si>
  <si>
    <t>Вода очищенная в бутылях по 19л</t>
  </si>
  <si>
    <t>Поставка партиями по мере необходимостис даты подписания договора, по  декабрь 2015 г</t>
  </si>
  <si>
    <t>222-1 Т</t>
  </si>
  <si>
    <t>222-2 Т</t>
  </si>
  <si>
    <t>223 Т</t>
  </si>
  <si>
    <t>32.91.19.00.00.00.20</t>
  </si>
  <si>
    <t>Валик малярный</t>
  </si>
  <si>
    <t>үйінді сырлаушы</t>
  </si>
  <si>
    <t>типа ВМ - валик с меховым покрытием, предназначенный для окраски поверхностей лакокрасочным составом, ГОСТ 10831-87</t>
  </si>
  <si>
    <t>224 Т</t>
  </si>
  <si>
    <t>32.91.12.00.00.00.14.13.1</t>
  </si>
  <si>
    <t>Кисть малярная</t>
  </si>
  <si>
    <t>сырлаушы</t>
  </si>
  <si>
    <t>кисть-макловица, предназначена для окраски поверхностей водными растворами</t>
  </si>
  <si>
    <t>заттың үстіңгі бетін су ертіндісімен бояуға арналған  құрал</t>
  </si>
  <si>
    <t>225 Т</t>
  </si>
  <si>
    <t>13.92.13.00.00.15.00.20.1</t>
  </si>
  <si>
    <t>Белье столовое из хлопка</t>
  </si>
  <si>
    <t>мақтадан жасалған асхана  орамалы</t>
  </si>
  <si>
    <t>Полотенце вафельное из полотна отбеленного 130 г\м2</t>
  </si>
  <si>
    <t>130 г\м2 ақ кенеп орамал</t>
  </si>
  <si>
    <t>1000мм х500мм</t>
  </si>
  <si>
    <t>70</t>
  </si>
  <si>
    <t>226 Т</t>
  </si>
  <si>
    <t>20.41.32.00.00.00.20.10.1</t>
  </si>
  <si>
    <t>Средство для мытья стекол</t>
  </si>
  <si>
    <t>әйнек жуатын құрал</t>
  </si>
  <si>
    <t>предназначен для мытья всех типов стеклянных и зеркальных поверхностей</t>
  </si>
  <si>
    <t>шыны және әйнек заттардың барлық түрлерін  жууға арналған</t>
  </si>
  <si>
    <t>Объемом 450мл с поверхностно- активными добавками (ПАД)</t>
  </si>
  <si>
    <t>227 Т</t>
  </si>
  <si>
    <t>20.41.32.00.00.00.30.20.1</t>
  </si>
  <si>
    <t>Средство для чистки ванн и раковин</t>
  </si>
  <si>
    <t>ванна және раковина жуатын құрал</t>
  </si>
  <si>
    <t>гелеобразное для чистки ванн и раковин</t>
  </si>
  <si>
    <t>гелтәрізді ванна және раковина жуатын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</si>
  <si>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</si>
  <si>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227-1 Т</t>
  </si>
  <si>
    <t>228 Т</t>
  </si>
  <si>
    <t>20.59.43.00.00.20.20.10.3</t>
  </si>
  <si>
    <t>для летательных аппаратов, ГОСТ 23907-79</t>
  </si>
  <si>
    <t>ұшу  аппараттарына, ГОСТ 23907-79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</si>
  <si>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</si>
  <si>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октябрь-ноябрь</t>
  </si>
  <si>
    <t>DAP</t>
  </si>
  <si>
    <t>229 Т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</si>
  <si>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</si>
  <si>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>230 Т</t>
  </si>
  <si>
    <t>25.72.13.00.00.30.17.10.1</t>
  </si>
  <si>
    <t>Контрольная пломба</t>
  </si>
  <si>
    <t>Бақылау пломбасы</t>
  </si>
  <si>
    <t>Пломба свинцовая</t>
  </si>
  <si>
    <t>қорғасын пломба</t>
  </si>
  <si>
    <t>10 мм. (в 1 кг. 200* пломб</t>
  </si>
  <si>
    <t>100</t>
  </si>
  <si>
    <t>231 Т</t>
  </si>
  <si>
    <t>Проволока для пломбирования в катушках по 800 м.</t>
  </si>
  <si>
    <t>3,5,5 К,6,11,16,17,18,20,21</t>
  </si>
  <si>
    <t>231-1 Т</t>
  </si>
  <si>
    <t>25.73.30.00.00.32.85.01.4</t>
  </si>
  <si>
    <t>пломбировочная</t>
  </si>
  <si>
    <t>пломбаланған</t>
  </si>
  <si>
    <t>Стальная, холоднотянутая, из углеродистой стали, номинальный диаметр - 0,50 катушка условная</t>
  </si>
  <si>
    <t>889</t>
  </si>
  <si>
    <t>Катушка условная</t>
  </si>
  <si>
    <t>232 Т</t>
  </si>
  <si>
    <t>20.59.59.00.17.10.10.11.2</t>
  </si>
  <si>
    <t xml:space="preserve">смесь летучих органических жидкостей, марка 646, ГОСТ 18188-72 </t>
  </si>
  <si>
    <t xml:space="preserve">ұшатын органикалық сұйықтық  қоспасы, марка 646, ГОСТ 18188-72 </t>
  </si>
  <si>
    <t>232-1 Т</t>
  </si>
  <si>
    <t>233 Т</t>
  </si>
  <si>
    <t>20.30.21.00.21.06.12.05.1</t>
  </si>
  <si>
    <t>ПФ-115 высший сорт желтый, массовая доля нелетучих веществ, %, не менее 64-70, ГОСТ 6465-76</t>
  </si>
  <si>
    <t>ПФ-115 түсі сары жоғарғы  сорт, ұшпайтын заттардың массалық  үлесі, %, 64-70 кем емес, ГОСТ 6465-76</t>
  </si>
  <si>
    <t>233-1 Т</t>
  </si>
  <si>
    <t>234 Т</t>
  </si>
  <si>
    <t>234-1 Т</t>
  </si>
  <si>
    <t>235 Т</t>
  </si>
  <si>
    <t>20.30.21.00.21.06.12.21.1</t>
  </si>
  <si>
    <t>ПФ-115 высший сорт белый, массовая доля нелетучих веществ, %, не менее 62-68, ГОСТ 6465-76</t>
  </si>
  <si>
    <t>ПФ-115 түсі ақ  жоғарғы  сорт, ұшпайтын заттардың массалық  үлесі, %, 62-68 кем емес, ГОСТ 6465-76</t>
  </si>
  <si>
    <t>235-1 Т</t>
  </si>
  <si>
    <t>236 Т</t>
  </si>
  <si>
    <t>20.30.21.00.21.06.13.24.1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</si>
  <si>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</si>
  <si>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</si>
  <si>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236-1 Т</t>
  </si>
  <si>
    <t>237 Т</t>
  </si>
  <si>
    <t>20.30.21.00.21.06.12.07.1</t>
  </si>
  <si>
    <t>ПФ-115 высший сорт зеленый, массовая доля нелетучих веществ, %, не менее 64-70, ГОСТ 6465-76</t>
  </si>
  <si>
    <t>ПФ-115 түсі жасыл  жоғарғы  сорт, ұшпайтын заттардың массалық  үлесі, %, 64-70 кем емес, ГОСТ 6465-76</t>
  </si>
  <si>
    <t>237-1 Т</t>
  </si>
  <si>
    <t>238 Т</t>
  </si>
  <si>
    <t>20.30.21.00.21.06.12.10.1</t>
  </si>
  <si>
    <t>ПФ-115 высший сорт синий, массовая доля нелетучих веществ, %, не менее 57-63, ГОСТ 6465-76</t>
  </si>
  <si>
    <t>ПФ-115 түсі көк  жоғарғы сорт, ұшпайтын заттардың массалық  үлесі, %, 57-63 кем емес, ГОСТ 6465-76</t>
  </si>
  <si>
    <t>238-1 Т</t>
  </si>
  <si>
    <t>239 Т</t>
  </si>
  <si>
    <t>22.29.23.00.00.00.11.42.1</t>
  </si>
  <si>
    <t>пластиковое круглое</t>
  </si>
  <si>
    <t>Пластикалық дөңгелек</t>
  </si>
  <si>
    <t>пластмассовое 8 л.</t>
  </si>
  <si>
    <t>240 Т</t>
  </si>
  <si>
    <t>25.72.11.00.00.12.14.10.1</t>
  </si>
  <si>
    <t>Замки врезные</t>
  </si>
  <si>
    <t xml:space="preserve">ойып салатын құлып </t>
  </si>
  <si>
    <t>241 Т</t>
  </si>
  <si>
    <t>25.72.11.00.00.10.12.10.1</t>
  </si>
  <si>
    <t>Замок навесной</t>
  </si>
  <si>
    <t>аспалы құлып</t>
  </si>
  <si>
    <t>242 Т</t>
  </si>
  <si>
    <t>25.73.10.00.00.12.10.10.1</t>
  </si>
  <si>
    <t>Мотыга</t>
  </si>
  <si>
    <t>кетпен</t>
  </si>
  <si>
    <t xml:space="preserve">Сельскохозяйственный инструмент. Представляет собой совмещение кирки и лопаты. </t>
  </si>
  <si>
    <t>ауылшаруашылық құрал қайла  мен күректің біріктірілген түрі</t>
  </si>
  <si>
    <t>243 Т</t>
  </si>
  <si>
    <t>25.73.10.00.00.15.11.10.1</t>
  </si>
  <si>
    <t>Грабли</t>
  </si>
  <si>
    <t>тырнауыш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</si>
  <si>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</si>
  <si>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 xml:space="preserve">ауылшаруашылық құрал </t>
  </si>
  <si>
    <t>244 Т</t>
  </si>
  <si>
    <t>25.73.10.00.00.11.10.10.1</t>
  </si>
  <si>
    <t xml:space="preserve">Вилы </t>
  </si>
  <si>
    <t>айыр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</si>
  <si>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</si>
  <si>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 xml:space="preserve">ауылшаруашылық құрал шаруалар ауылшаруашылығында ауылшаруашылық өнімді тиеу және түсіру үшін қолданады </t>
  </si>
  <si>
    <t>245 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</si>
  <si>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</si>
  <si>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</si>
  <si>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</si>
  <si>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</si>
  <si>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Щетка с совком для сухой уборки</t>
  </si>
  <si>
    <t>246 Т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</si>
  <si>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</si>
  <si>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</si>
  <si>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</si>
  <si>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Дезинфекция жасауға арналған иіс жоятын заттар</t>
  </si>
  <si>
    <t>Дезодарант для дезинфекции туалетной системы ВС,порошковый водорастворимый пакет по 15 грамм</t>
  </si>
  <si>
    <t>247 Т</t>
  </si>
  <si>
    <t>22.22.11.20.00.00.00.09.1</t>
  </si>
  <si>
    <t>Мешок полиэтиленовый</t>
  </si>
  <si>
    <t>Полиэтиленді қап</t>
  </si>
  <si>
    <t>Мешок полиэтиленовый из ПВД 220л тип 2, для средних грузов до 15кг, 110см х70см</t>
  </si>
  <si>
    <t>Көлемі 220 л. кем емес полиэтилендік қаптар</t>
  </si>
  <si>
    <t>пакет мусорный по 50шт.</t>
  </si>
  <si>
    <t>а</t>
  </si>
  <si>
    <t>247-1 Т</t>
  </si>
  <si>
    <t>248 Т</t>
  </si>
  <si>
    <t>20.11.11.00.00.70.10.50.2</t>
  </si>
  <si>
    <t>Азот газообразный</t>
  </si>
  <si>
    <t>Газ тәрізді азот</t>
  </si>
  <si>
    <t>технический, 1-сорт (99,6%), ГОСТ 9293-74</t>
  </si>
  <si>
    <t>техникалық, 1-сорт (99,6%), ГОСТ 9293-74</t>
  </si>
  <si>
    <t>Азот  с заправкой в баллоны объемом  6 куб.м.</t>
  </si>
  <si>
    <t>248-1 Т</t>
  </si>
  <si>
    <t>14, 15, 22</t>
  </si>
  <si>
    <t>248-2 Т</t>
  </si>
  <si>
    <t xml:space="preserve">Поставка партиями с даты подписания договора по декабрь 2015 г. </t>
  </si>
  <si>
    <t>249 Т</t>
  </si>
  <si>
    <t>С1а - екі полюсті, жерге қосылусыз,10/16 А артық емес ток күшіне есептелген, кернеуі - 250 В. ГОСТ 7396.1-89</t>
  </si>
  <si>
    <t>250 Т</t>
  </si>
  <si>
    <t>АО "Международный Аэропорт Атырау</t>
  </si>
  <si>
    <t>26.51.63.13.14.11.11.11.1</t>
  </si>
  <si>
    <t>Счетчик жидкости</t>
  </si>
  <si>
    <t>Сұйықтық санауыш</t>
  </si>
  <si>
    <t xml:space="preserve">Счетчик горячей воды </t>
  </si>
  <si>
    <t>Ыстық су санауышы</t>
  </si>
  <si>
    <t>Счетчик-водомер ГХВС</t>
  </si>
  <si>
    <t>г.Атырау, Аэропорт</t>
  </si>
  <si>
    <t>251 Т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</si>
  <si>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</si>
  <si>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</si>
  <si>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</si>
  <si>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</si>
  <si>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</si>
  <si>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 xml:space="preserve">Отопление помещения Агентства по продаже перевозок </t>
  </si>
  <si>
    <t>г.Атырау, Аэропорт, Агентство</t>
  </si>
  <si>
    <t>январь-февраль</t>
  </si>
  <si>
    <t>Поставка партиями с даты подписания договора по 31 декабря 2015 г.</t>
  </si>
  <si>
    <t>Гигакалория</t>
  </si>
  <si>
    <t>252 Т</t>
  </si>
  <si>
    <t>27.20.21.00.00.00.02.40.3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</si>
  <si>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</si>
  <si>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</si>
  <si>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253 Т</t>
  </si>
  <si>
    <t>27.20.21.00.00.00.02.20.1</t>
  </si>
  <si>
    <t>ГОСТ 959-2002 марка 6СТ-75; кислотный, стартерный, напряжением 12 В, емкостью 75 А*час</t>
  </si>
  <si>
    <t>ГОСТ 959-2002 марка 6СТ-75; қышқылды, стартерлік,12 В кернеуімен, сыйымдылығы 75 А* сағат</t>
  </si>
  <si>
    <t>254 Т</t>
  </si>
  <si>
    <t>27.20.21.00.00.00.02.25.3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</si>
  <si>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</si>
  <si>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</si>
  <si>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255 Т</t>
  </si>
  <si>
    <t>ГОСТ 959-2002 марка 6СТ -190А стартерный,  напряжением 12 В, емкостью 190 А*час,  с общей крышкой.</t>
  </si>
  <si>
    <t xml:space="preserve"> ГОСТ 959-2002 марка   6 СТ190 кернеуiмен стартер, 190 А*час, ортақ қақпақпен сыйымдылықпен.</t>
  </si>
  <si>
    <t>256 Т</t>
  </si>
  <si>
    <t>27.20.21.00.00.00.02.15.3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</si>
  <si>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</si>
  <si>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</si>
  <si>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4,5,11,14</t>
  </si>
  <si>
    <t>257 Т</t>
  </si>
  <si>
    <t>28.12.12.00.00.00.10.24.1</t>
  </si>
  <si>
    <t>гидромотор шестеренный с внешним зацеплением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</si>
  <si>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</si>
  <si>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</si>
  <si>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</si>
  <si>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Гидромотор шестеренный с внешним зацеплением секционной с частотой вращения 1920 об/мин</t>
  </si>
  <si>
    <t>257-1 Т</t>
  </si>
  <si>
    <t>258 Т</t>
  </si>
  <si>
    <t>28.30.93.00.00.00.16.17.1</t>
  </si>
  <si>
    <t xml:space="preserve">Насос </t>
  </si>
  <si>
    <t>Сорғы</t>
  </si>
  <si>
    <t>шестеренный к гидравлической системе</t>
  </si>
  <si>
    <t>тісті гидравликалық жүйе</t>
  </si>
  <si>
    <t>гидронасос / гидромотор аксиально-поршневой. Код производителя:3703960 / F1-060-R - - -000</t>
  </si>
  <si>
    <t>259 Т</t>
  </si>
  <si>
    <t>29.32.30.00.05.01.04.03.1</t>
  </si>
  <si>
    <t>Задний карданный вал</t>
  </si>
  <si>
    <t>артқы кардан білігі</t>
  </si>
  <si>
    <t>в сборе с шарниром, фланцами, промежуточной опорой, для грузовых автомобилей</t>
  </si>
  <si>
    <t>жинақталған топсамен, ернемектермен, аралық тіреуішпен. жүк автомобильдері үшін</t>
  </si>
  <si>
    <t>Вал карданный основной для автомашины Камаз-53229</t>
  </si>
  <si>
    <t>259-1 Т</t>
  </si>
  <si>
    <t>260 Т</t>
  </si>
  <si>
    <t>29.32.30.00.04.03.02.01.1</t>
  </si>
  <si>
    <t>Вал первичный (ведущий)</t>
  </si>
  <si>
    <t xml:space="preserve">алғашқы білік (жетекші) </t>
  </si>
  <si>
    <t>коробка передач - четырехступенчатая, двухвальная</t>
  </si>
  <si>
    <t>берілістер қорабы - төрт сатылы, екі білікті</t>
  </si>
  <si>
    <t>Вал первичный для автомашины Камаз-53229</t>
  </si>
  <si>
    <t>261 Т</t>
  </si>
  <si>
    <t>29.32.30.00.05.01.03.03.1</t>
  </si>
  <si>
    <t>Промежуточный карданный вал</t>
  </si>
  <si>
    <t>Аралық кардан білігі</t>
  </si>
  <si>
    <t>Вал промежуточный для автомашины Камаз КПП 53229 1701048</t>
  </si>
  <si>
    <t>262 Т</t>
  </si>
  <si>
    <t>29.10.19.00.00.10.19.11.2</t>
  </si>
  <si>
    <t xml:space="preserve">Коренной вкладыш </t>
  </si>
  <si>
    <t>Түпкілікті ішпек</t>
  </si>
  <si>
    <t xml:space="preserve">для дизельного двигателя </t>
  </si>
  <si>
    <t xml:space="preserve">дизельдік қозғалтқыш үшін  </t>
  </si>
  <si>
    <t xml:space="preserve">Вкладыш коренной для автомашины КРАЗ и КАМАЗ, 740-1000102  Р1, Р2, Р3 </t>
  </si>
  <si>
    <t>263 Т</t>
  </si>
  <si>
    <t>29.10.19.00.00.10.18.11.2</t>
  </si>
  <si>
    <t>Шатунный вкладыш</t>
  </si>
  <si>
    <t>Бұлғақты ішпек</t>
  </si>
  <si>
    <t>дизельдік қозғалтқыш үшін</t>
  </si>
  <si>
    <t>Вкладыш шатунный для автомашины КРАЗ и КАМАЗ</t>
  </si>
  <si>
    <t>264 Т</t>
  </si>
  <si>
    <t>29.32.30.00.15.00.06.07.1</t>
  </si>
  <si>
    <t>Втулка</t>
  </si>
  <si>
    <t>төлке</t>
  </si>
  <si>
    <t>шестерни</t>
  </si>
  <si>
    <t>тістегеріштің</t>
  </si>
  <si>
    <t xml:space="preserve">Втулка подш.шестерни 1п вторич.вала  для двигателя ЯМЗ </t>
  </si>
  <si>
    <t>265 Т</t>
  </si>
  <si>
    <t xml:space="preserve">Втулка расп. шестерни для двигателя ЯМЗ </t>
  </si>
  <si>
    <t>266 Т</t>
  </si>
  <si>
    <t>29.32.30.00.15.00.06.15.1</t>
  </si>
  <si>
    <t xml:space="preserve"> шатуна</t>
  </si>
  <si>
    <t>бұлғақтың</t>
  </si>
  <si>
    <t xml:space="preserve">Втулка шатуна для двигателя ЯМЗ </t>
  </si>
  <si>
    <t>267 Т</t>
  </si>
  <si>
    <t>шестерндер</t>
  </si>
  <si>
    <t>Втулка шестерни для автомашины КРАЗ</t>
  </si>
  <si>
    <t>268 Т</t>
  </si>
  <si>
    <t>29.10.19.00.00.10.15.10.2</t>
  </si>
  <si>
    <t>Поршневое кольцо</t>
  </si>
  <si>
    <t>Піспекті шығыршық</t>
  </si>
  <si>
    <t>для поршневых двигателей с искровым зажиганием (карбюраторные), ГОСТ 621-87, маслосъемное</t>
  </si>
  <si>
    <t>ұшқынды тұтандырылатын піспекті (карбюраторлық) қозғалтқыш үшін, МСТ 621-87, майалғыш</t>
  </si>
  <si>
    <t>Кольцо поршня для автомашины ГАЗ-53, ПАЗ, Ст. ВК-53-1000100-10</t>
  </si>
  <si>
    <t>269 Т</t>
  </si>
  <si>
    <t>29.32.30.00.05.03.14.02.1</t>
  </si>
  <si>
    <t>Крестовина карданного вала</t>
  </si>
  <si>
    <t>Кардан білігінің айқаспасы</t>
  </si>
  <si>
    <t>для грузовых автомобилей</t>
  </si>
  <si>
    <t>жүк автомобильдері үшін</t>
  </si>
  <si>
    <t>Крестовина для автомашины КАМАЗ и КРАЗ, 53205-2205025-10</t>
  </si>
  <si>
    <t>270 Т</t>
  </si>
  <si>
    <t>29.10.19.00.00.10.23.14.1</t>
  </si>
  <si>
    <t>Масляный насос в сборе</t>
  </si>
  <si>
    <t>Жинақталған май сорғысы</t>
  </si>
  <si>
    <t>для дизельного двигателя, двухсекционный</t>
  </si>
  <si>
    <t>дизельдік қозғалтқыш үшін, екі секциялы</t>
  </si>
  <si>
    <t>Маслонасос для автомашины Камаз 53229, 110 10 14</t>
  </si>
  <si>
    <t>271 Т</t>
  </si>
  <si>
    <t>29.32.30.00.15.00.02.02.1</t>
  </si>
  <si>
    <t>Балансир</t>
  </si>
  <si>
    <t>со втулками, для грузовых  автомобилей</t>
  </si>
  <si>
    <t>төлкелермен, жүк автомобильдері үшін</t>
  </si>
  <si>
    <t>Ось для балансировки заднего и переднего моста,  Краз-6443</t>
  </si>
  <si>
    <t>272 Т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</si>
  <si>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</si>
  <si>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</si>
  <si>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</si>
  <si>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Указатель тахометра ТХ-100</t>
  </si>
  <si>
    <t>июль-август</t>
  </si>
  <si>
    <t>273 Т</t>
  </si>
  <si>
    <t>29.32.30.00.03.01.03.02.1</t>
  </si>
  <si>
    <t>Подшипник выключения сцепления (выжимной подшипник)</t>
  </si>
  <si>
    <t>Ілініспені ағыту мойынтірегі (сыққыш мойынтірек)</t>
  </si>
  <si>
    <t>жүк   автомобильдері үшін</t>
  </si>
  <si>
    <t>Подшипник выжимной для автомашины  КРАЗ, 986714</t>
  </si>
  <si>
    <t>273-1 Т</t>
  </si>
  <si>
    <t>274 Т</t>
  </si>
  <si>
    <t>22.19.42.00.00.10.20.06.1</t>
  </si>
  <si>
    <t>Ремень</t>
  </si>
  <si>
    <t>Белбеу</t>
  </si>
  <si>
    <t> Ремень клиновый приводный с сечением А-900. ГОСТ 1284-89.</t>
  </si>
  <si>
    <t>Танапты жетекті белбеу қимасы А-900. МСТ 1284-89.</t>
  </si>
  <si>
    <t>275 Т</t>
  </si>
  <si>
    <t xml:space="preserve">Подшипник выжимной  автомашины МАЗ236-1601-1800 Б2 </t>
  </si>
  <si>
    <t>276 Т</t>
  </si>
  <si>
    <t>25.99.29.00.01.15.12.10.1</t>
  </si>
  <si>
    <t xml:space="preserve">Клапан </t>
  </si>
  <si>
    <t>клапан</t>
  </si>
  <si>
    <t>Электромагнитный клапан</t>
  </si>
  <si>
    <t>Электрмагниттік клапан</t>
  </si>
  <si>
    <t>Электромагнитный клапан изд.772 для УМП 350</t>
  </si>
  <si>
    <t>277 Т</t>
  </si>
  <si>
    <t>29.32.30.00.15.00.33.07.1</t>
  </si>
  <si>
    <t>Сальник</t>
  </si>
  <si>
    <t>Тығыздама</t>
  </si>
  <si>
    <t>заднего моста</t>
  </si>
  <si>
    <t>артқы мосттың</t>
  </si>
  <si>
    <t>Сальник 120-2402052</t>
  </si>
  <si>
    <t>278 Т</t>
  </si>
  <si>
    <t>29.10.19.00.00.20.28.11.1</t>
  </si>
  <si>
    <t>Прокладка головки блока цилиндров</t>
  </si>
  <si>
    <t>цилиндр блогы басының прокладкасы</t>
  </si>
  <si>
    <t xml:space="preserve">дизел қозғағыш үшін </t>
  </si>
  <si>
    <t>Прокладка головки блока для двигателя ЯМЗ, 238-1003210</t>
  </si>
  <si>
    <t>279 Т</t>
  </si>
  <si>
    <t>28.11.42.00.00.00.12.10.1</t>
  </si>
  <si>
    <t>Свеча накаливания</t>
  </si>
  <si>
    <t>қыздыру шамы</t>
  </si>
  <si>
    <t>для дизельного двигателя</t>
  </si>
  <si>
    <t>Свеча накала 350-09-25-00</t>
  </si>
  <si>
    <t>280 Т</t>
  </si>
  <si>
    <t>29.32.30.00.01.01.05.01.1</t>
  </si>
  <si>
    <t>Радиатор системы охлаждения</t>
  </si>
  <si>
    <t>салқындату жүйесінің радиаторы</t>
  </si>
  <si>
    <t>для легковых автомобилей</t>
  </si>
  <si>
    <t>Радиатор водяной для автомашины Газель</t>
  </si>
  <si>
    <t>280-1 Т</t>
  </si>
  <si>
    <t>жеңіл автомобильдер үшін</t>
  </si>
  <si>
    <t>281 Т</t>
  </si>
  <si>
    <t>29.10.19.00.00.30.34.10.1</t>
  </si>
  <si>
    <t>Форсунка</t>
  </si>
  <si>
    <t>электромагнитная</t>
  </si>
  <si>
    <t>электромагниттік</t>
  </si>
  <si>
    <t>Форсунка рабочего режима 350-07-49-00</t>
  </si>
  <si>
    <t>282 Т</t>
  </si>
  <si>
    <t>29.32.30.00.01.01.05.02.1</t>
  </si>
  <si>
    <t>Радиатор водяной для автомашины КАМАЗ</t>
  </si>
  <si>
    <t>282-1Т</t>
  </si>
  <si>
    <t>283 Т</t>
  </si>
  <si>
    <t>Радиатор водяной для автомашины Краз258-1301010-01</t>
  </si>
  <si>
    <t>283-1 Т</t>
  </si>
  <si>
    <t>284 Т</t>
  </si>
  <si>
    <t>Радиатор водяной для автомашины Маз</t>
  </si>
  <si>
    <t>284-1 Т</t>
  </si>
  <si>
    <t>284-2 Т</t>
  </si>
  <si>
    <t>285 Т</t>
  </si>
  <si>
    <t>29.31.22.00.00.00.43.10.1</t>
  </si>
  <si>
    <t xml:space="preserve">Втягивающее реле </t>
  </si>
  <si>
    <t>тартқыш реле</t>
  </si>
  <si>
    <t>для статера с электромеханическим перемещением шестерни привода, для грузовых автомобилей</t>
  </si>
  <si>
    <t>жеңіл автомобиль  үшін өткізгіш шестернін  электр механикалық орналастыру стартері үшін</t>
  </si>
  <si>
    <t xml:space="preserve">Реле втягивающее стартера для автомашины КРАЗ, Ст-142-37088 </t>
  </si>
  <si>
    <t>286 Т</t>
  </si>
  <si>
    <t>29.31.22.00.00.00.10.10.1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</si>
  <si>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</si>
  <si>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</si>
  <si>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Стартер для автомашины Газель, Уаз</t>
  </si>
  <si>
    <t>286-1 Т</t>
  </si>
  <si>
    <t>286-2 Т</t>
  </si>
  <si>
    <t>287 Т</t>
  </si>
  <si>
    <t>29.31.22.00.00.00.10.12.1</t>
  </si>
  <si>
    <t>Стартер для автомашины Зил</t>
  </si>
  <si>
    <t>287-1 Т</t>
  </si>
  <si>
    <t>288 Т</t>
  </si>
  <si>
    <t>Стартер для автомашины Камаз</t>
  </si>
  <si>
    <t>288-1 Т</t>
  </si>
  <si>
    <t>289 Т</t>
  </si>
  <si>
    <t xml:space="preserve">Стартер для автомашины КРАЗ, СТ142Т </t>
  </si>
  <si>
    <t>289-1 Т</t>
  </si>
  <si>
    <t>289-2 Т</t>
  </si>
  <si>
    <t>290 Т</t>
  </si>
  <si>
    <t>29.32.30.00.11.00.03.01.1</t>
  </si>
  <si>
    <t>Топливный насос высокого давления (ТНВД)</t>
  </si>
  <si>
    <t xml:space="preserve"> жоғарғы қысым отын сорғысы (ЖҚОС)</t>
  </si>
  <si>
    <t>Рядные</t>
  </si>
  <si>
    <t>қатарлы</t>
  </si>
  <si>
    <t>Топливная аппаратура для автомашины Маз ,60.1111005-30</t>
  </si>
  <si>
    <t>290-1 Т</t>
  </si>
  <si>
    <t>290-2 Т</t>
  </si>
  <si>
    <t>291 Т</t>
  </si>
  <si>
    <t>28.11.42.00.00.00.10.11.1</t>
  </si>
  <si>
    <t>наддувочный агрегат</t>
  </si>
  <si>
    <t>үрлеу агрегаты</t>
  </si>
  <si>
    <t>дизелді қозғалтқышқа арналған</t>
  </si>
  <si>
    <t>Трубонаддув для автомашин МАЗ, Амкадор, 65055-132 32 04</t>
  </si>
  <si>
    <t>291-1 Т</t>
  </si>
  <si>
    <t>291-2 Т</t>
  </si>
  <si>
    <t>292 Т</t>
  </si>
  <si>
    <t>29.32.30.21.10.10.01.01.1</t>
  </si>
  <si>
    <t>Седельно-сцепное устройство</t>
  </si>
  <si>
    <t>Отырғыш-тіркеме құрылғы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</si>
  <si>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</si>
  <si>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>Седельно сцепное устройство для ТЗ. Краз-258 Б1</t>
  </si>
  <si>
    <t>292-1 Т</t>
  </si>
  <si>
    <t>293 Т</t>
  </si>
  <si>
    <t>29.10.19.00.00.10.15.11.2</t>
  </si>
  <si>
    <t xml:space="preserve">для дизельного двигателя, ГОСТ 621-87, маслосъемное </t>
  </si>
  <si>
    <t>дизель қозғалтқышы үшін, МСТ 621-87, майалғыш</t>
  </si>
  <si>
    <t>Кольцо поршня для двигателя МАЗ, Ст. 236-1004002, 2 комплекта</t>
  </si>
  <si>
    <t>294 Т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</si>
  <si>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</si>
  <si>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</si>
  <si>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</si>
  <si>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номиналдық кернеуі 14 В артық емес, тұрақты тоқ, тәуелсіз қызатын</t>
  </si>
  <si>
    <t>Генератор для зарядки аккумулятора</t>
  </si>
  <si>
    <t>294-1 Т</t>
  </si>
  <si>
    <t>295 Т</t>
  </si>
  <si>
    <t>Генератор для зарядки аккумулятора Камаз 53229,1601-3701</t>
  </si>
  <si>
    <t>295-1 Т</t>
  </si>
  <si>
    <t>296 Т</t>
  </si>
  <si>
    <t>29.10.19.00.00.20.22.10.2</t>
  </si>
  <si>
    <t>Гильзо-поршневая группа</t>
  </si>
  <si>
    <t>Гильза-піспекті топ</t>
  </si>
  <si>
    <t xml:space="preserve">для поршневых двигателей с искровым зажиганием (карбюраторные) </t>
  </si>
  <si>
    <t xml:space="preserve"> ұшқынды тұтандырылатын піспекті (карбюраторлық) қозғалтқыш үшін</t>
  </si>
  <si>
    <t>Гильза, поршень для автомашины Газель</t>
  </si>
  <si>
    <t>297 Т</t>
  </si>
  <si>
    <t>29.10.19.00.00.20.22.11.2</t>
  </si>
  <si>
    <t>Гильзалық-поршендік топ</t>
  </si>
  <si>
    <t xml:space="preserve">дизельдік қозғалтқыш үшін </t>
  </si>
  <si>
    <t>Гильза, поршень для автомашины МАЗ</t>
  </si>
  <si>
    <t>298 Т</t>
  </si>
  <si>
    <t>29.32.30.00.13.00.01.02.1</t>
  </si>
  <si>
    <t>Глушитель основной</t>
  </si>
  <si>
    <t>Негізгі сөндіргіш</t>
  </si>
  <si>
    <t>Глушитель для автомашины ГАЗ, ПАЗ</t>
  </si>
  <si>
    <t>298-1 Т</t>
  </si>
  <si>
    <t>299 Т</t>
  </si>
  <si>
    <t>29.10.19.00.00.20.12.10.1</t>
  </si>
  <si>
    <t>Головка блока цилиндров</t>
  </si>
  <si>
    <t>цилиндр бірікпесінің бастиегі</t>
  </si>
  <si>
    <t>431900-1601130</t>
  </si>
  <si>
    <t>Головка блока для автомашины Газель</t>
  </si>
  <si>
    <t>299-1 Т</t>
  </si>
  <si>
    <t>300 Т</t>
  </si>
  <si>
    <t>29.32.30.00.03.01.09.02.1</t>
  </si>
  <si>
    <t>Диск сцепления</t>
  </si>
  <si>
    <t>Ілініспе дискісі</t>
  </si>
  <si>
    <t xml:space="preserve">жүк автомобильдері үшін </t>
  </si>
  <si>
    <t>Диск сцепления ведом. для автомашины ЗИЛ</t>
  </si>
  <si>
    <t>300-1 Т</t>
  </si>
  <si>
    <t>301 Т</t>
  </si>
  <si>
    <t>Диск сцепления ведом. для автомашины КРАЗ</t>
  </si>
  <si>
    <t>302 Т</t>
  </si>
  <si>
    <t>Диск сцепления ведущий для автомашины КАМАЗ</t>
  </si>
  <si>
    <t>302-1 Т</t>
  </si>
  <si>
    <t>303 Т</t>
  </si>
  <si>
    <t>Диск сцепления ведущий для автомашины КРАЗ</t>
  </si>
  <si>
    <t>303-1 Т</t>
  </si>
  <si>
    <t>304 Т</t>
  </si>
  <si>
    <t>29.32.30.00.14.00.02.02.1</t>
  </si>
  <si>
    <t>Карбюратор</t>
  </si>
  <si>
    <t>с нисходяшим потоком или падающим</t>
  </si>
  <si>
    <t>бәсеңдеу немесе түсу ағынымен</t>
  </si>
  <si>
    <t>Карбюратор для автомашины  ГАЗ-53, ПАЗ</t>
  </si>
  <si>
    <t>304-1 Т</t>
  </si>
  <si>
    <t>305 Т</t>
  </si>
  <si>
    <t>29.32.30.00.14.00.01.02.1</t>
  </si>
  <si>
    <t>Карбюратор для автомашины Газель</t>
  </si>
  <si>
    <t>305-1 Т</t>
  </si>
  <si>
    <t>305-2 Т</t>
  </si>
  <si>
    <t>306 Т</t>
  </si>
  <si>
    <t>22.19.34.00.00.26.12.09.1</t>
  </si>
  <si>
    <t>Шланг сливной</t>
  </si>
  <si>
    <t>Ағызылатын шланг</t>
  </si>
  <si>
    <t>для слива воды, 5 м</t>
  </si>
  <si>
    <t>суды ағызуға арналған, 5 м</t>
  </si>
  <si>
    <t>ду 100мм , для слива сточных вод</t>
  </si>
  <si>
    <t>306-1 Т</t>
  </si>
  <si>
    <t>307 Т</t>
  </si>
  <si>
    <t>28.92.30.00.00.00.30.01.1</t>
  </si>
  <si>
    <t>Нож (лемех)</t>
  </si>
  <si>
    <t>Пышақ (түрен)</t>
  </si>
  <si>
    <t>резиновый, снегоуборочного отвала</t>
  </si>
  <si>
    <t>резеңке, қар жинағыш үйінді</t>
  </si>
  <si>
    <t>техпластина для снегоуборочной техники, длина 1000мм, высота 250мм,толщина 40мм, вес 12кг</t>
  </si>
  <si>
    <t>308 Т</t>
  </si>
  <si>
    <t>30.20.31.00.00.90.05.01.1</t>
  </si>
  <si>
    <t>Диск</t>
  </si>
  <si>
    <t>щеточный, для снегоуборочной техники</t>
  </si>
  <si>
    <t>сырғын, қар жинаушы техникаға арналған</t>
  </si>
  <si>
    <t>диск щеточный 120*550мм для спецтехники</t>
  </si>
  <si>
    <t>309 Т</t>
  </si>
  <si>
    <t>диск щеточный полипропиленовый 254*900мм для спецтехники</t>
  </si>
  <si>
    <t>310 Т</t>
  </si>
  <si>
    <t>19.20.29.00.00.11.40.16.1</t>
  </si>
  <si>
    <t>Масло моторное</t>
  </si>
  <si>
    <t>Мотор майы</t>
  </si>
  <si>
    <t>для дизельных двигателей с обозначением по SAE 10W-30 к использованию при температуре -25 ... +30°С</t>
  </si>
  <si>
    <t>SAE 10W-30 белгісімен дизельдік қозғалтқыш үшін  -25 ... +30°С температурада қолдануға</t>
  </si>
  <si>
    <t>311 Т</t>
  </si>
  <si>
    <t>19.20.29.00.00.11.40.17.2</t>
  </si>
  <si>
    <t>для дизельных двигателей с обозначением по SAE 10W-40 к использованию при температуре -25... +35 °С</t>
  </si>
  <si>
    <t>SAE 10W-40 белгісімен дизельдік қозғалтқыш үшін -25... +35 °С  температурада қолдануға</t>
  </si>
  <si>
    <t>312 Т</t>
  </si>
  <si>
    <t>19.20.29.00.00.11.40.42.1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</si>
  <si>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</si>
  <si>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</si>
  <si>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>М10Г2 (М8Г2)</t>
  </si>
  <si>
    <t>313 Т</t>
  </si>
  <si>
    <t>19.20.29.00.00.00.12.17.1</t>
  </si>
  <si>
    <t>Масло гидравлическое</t>
  </si>
  <si>
    <t>Гидравликалық май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</si>
  <si>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</si>
  <si>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</si>
  <si>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Масло для гидросистем ВМГЗ, плотность, при 20°С, 863 кг/м3</t>
  </si>
  <si>
    <t>314 Т</t>
  </si>
  <si>
    <t>19.20.29.00.00.11.20.32.1</t>
  </si>
  <si>
    <t>для бензиновых двигателей обозначение по SAE 10W-40 к использованию при температуре -25... +35 °С</t>
  </si>
  <si>
    <t>бензиндік ғозғалтқыш үшін  белгісі SAE 10W-40  -25... +35 °С  температурада қолдануға</t>
  </si>
  <si>
    <t>315 Т</t>
  </si>
  <si>
    <t>19.20.29.00.00.11.20.28.1</t>
  </si>
  <si>
    <t>для бензиновых двигателей обозначение по SAE 5W-40 к использованию при температуре -30 ... +35°С</t>
  </si>
  <si>
    <t>бензиндік ғозғалтқыш үшін  белгісі SAE 5W-40 температурада -30 ... +35°С қолдануға</t>
  </si>
  <si>
    <t>присадка Api cG4SJ</t>
  </si>
  <si>
    <t>316 Т</t>
  </si>
  <si>
    <t>19.20.29.00.00.11.30.10.1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</si>
  <si>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</si>
  <si>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</si>
  <si>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>317 Т</t>
  </si>
  <si>
    <t>19.20.29.00.00.00.16.10.1</t>
  </si>
  <si>
    <t>Масло трансмиссионное</t>
  </si>
  <si>
    <t xml:space="preserve">Трансмиссиялық май 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</si>
  <si>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</si>
  <si>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</si>
  <si>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318 Т</t>
  </si>
  <si>
    <t>319 Т</t>
  </si>
  <si>
    <t>Механикалық қоспалардың мөлшері 0,3% артық емес</t>
  </si>
  <si>
    <t>Содержание механических примесей  не более 0,3%</t>
  </si>
  <si>
    <t>320 Т</t>
  </si>
  <si>
    <t>20.59.43.00.00.20.10.20.3</t>
  </si>
  <si>
    <t>Охлаждающая жидкость (антифриз, тосол)</t>
  </si>
  <si>
    <t>Суыту сұйықтығы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</si>
  <si>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</si>
  <si>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Қату температурасының басталуы -40 °С жоғары емес, мөлдір, біртекті механикалық қоспалары жоқ боялған сұйықтық</t>
  </si>
  <si>
    <t>321 Т</t>
  </si>
  <si>
    <t>20.59.43.00.00.10.00.10.1</t>
  </si>
  <si>
    <t>Жидкость тормозная гидравлическая</t>
  </si>
  <si>
    <t>Гидравликалық тежегіш сұйықтықтықтары</t>
  </si>
  <si>
    <t>Температура кипения не более 210 С, вязкость 1500</t>
  </si>
  <si>
    <t>Қайнау температурасы 210 С-ден аспайды, жабысқақтық 1500</t>
  </si>
  <si>
    <t>322 Т</t>
  </si>
  <si>
    <t>22.11.13.00.00.11.20.11.1</t>
  </si>
  <si>
    <t>Шина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</si>
  <si>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</si>
  <si>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</si>
  <si>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сентябрь-октябрь</t>
  </si>
  <si>
    <t>323 Т</t>
  </si>
  <si>
    <t>22.11.17.11.12.13.11.40.1</t>
  </si>
  <si>
    <t>Автошина</t>
  </si>
  <si>
    <t>Автодөңгелектер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</si>
  <si>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</si>
  <si>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</si>
  <si>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 xml:space="preserve">Автошины для легковых автомобилей, 175*70-R13 </t>
  </si>
  <si>
    <t>324 Т</t>
  </si>
  <si>
    <t>22.11.13.00.00.11.10.31.1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</si>
  <si>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</si>
  <si>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</si>
  <si>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325 Т</t>
  </si>
  <si>
    <t>22.11.17.11.15.13.11.05.1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</si>
  <si>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</si>
  <si>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</si>
  <si>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326 Т</t>
  </si>
  <si>
    <t>22.11.13.00.00.11.20.10.1</t>
  </si>
  <si>
    <t xml:space="preserve">дөңгелек 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</si>
  <si>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</si>
  <si>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</si>
  <si>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327 Т</t>
  </si>
  <si>
    <t>22.11.13.00.00.11.20.15.1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</si>
  <si>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</si>
  <si>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</si>
  <si>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328 Т</t>
  </si>
  <si>
    <t>22.11.13.00.00.00.12.28.1</t>
  </si>
  <si>
    <t>Дөңгелек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</si>
  <si>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</si>
  <si>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</si>
  <si>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329 Т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</si>
  <si>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</si>
  <si>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</si>
  <si>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</si>
  <si>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330 Т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</si>
  <si>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</si>
  <si>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</si>
  <si>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</si>
  <si>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331 Т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</si>
  <si>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</si>
  <si>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</si>
  <si>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</si>
  <si>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</si>
  <si>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</si>
  <si>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</si>
  <si>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331-1 Т</t>
  </si>
  <si>
    <t xml:space="preserve">в банках по 800 гр. </t>
  </si>
  <si>
    <t>332 Т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</si>
  <si>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</si>
  <si>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</si>
  <si>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</si>
  <si>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332-1 Т</t>
  </si>
  <si>
    <t>333 Т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</si>
  <si>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</si>
  <si>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</si>
  <si>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</si>
  <si>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333-1 Т</t>
  </si>
  <si>
    <t>в банках по 800 гр.</t>
  </si>
  <si>
    <t>334 Т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</si>
  <si>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</si>
  <si>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</si>
  <si>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</si>
  <si>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</si>
  <si>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334-1 Т</t>
  </si>
  <si>
    <t>в банках по 800 гр. белый</t>
  </si>
  <si>
    <t>335 Т</t>
  </si>
  <si>
    <t>20.59.59.00.19.10.10.10.2</t>
  </si>
  <si>
    <t>Отвердитель</t>
  </si>
  <si>
    <t>Қатайтқыш</t>
  </si>
  <si>
    <t>для отверждения лакокрасочных изделий</t>
  </si>
  <si>
    <t>лак бояулы заттардың кебуі үшін</t>
  </si>
  <si>
    <t>Отвердитель ИЗУР-021 (200)</t>
  </si>
  <si>
    <t>335-1 Т</t>
  </si>
  <si>
    <t>336 Т</t>
  </si>
  <si>
    <t>"Атырау халықаралық әуежай" АҚ</t>
  </si>
  <si>
    <t>20.41.31.00.00.10.20.30.1</t>
  </si>
  <si>
    <t>мыло хозяйственное</t>
  </si>
  <si>
    <t>Кір сабын</t>
  </si>
  <si>
    <t>твердое, 3 группы, 65%, ГОСТ 30266-95</t>
  </si>
  <si>
    <t>қатты, 3 топтағы, 65%, ГОСТ 30266-95</t>
  </si>
  <si>
    <t xml:space="preserve">мыло хозяйственное по 200 гр. </t>
  </si>
  <si>
    <t xml:space="preserve">г.Атырау аэропорт </t>
  </si>
  <si>
    <t>штук</t>
  </si>
  <si>
    <t>336-1 Т</t>
  </si>
  <si>
    <t xml:space="preserve">мыло хозяйственное твердое, 3 группы, вес  200 гр., 65%, ГОСТ 20266-95 </t>
  </si>
  <si>
    <t>337 Т</t>
  </si>
  <si>
    <t>10.51.11.00.00.00.12.10.1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</si>
  <si>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</si>
  <si>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</si>
  <si>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</si>
  <si>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</si>
  <si>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Молоко в тетрапакетах емкостью 1 литр жирностью 3,2</t>
  </si>
  <si>
    <t>3, 5, 5К, 6, 11</t>
  </si>
  <si>
    <t>337-1 Т</t>
  </si>
  <si>
    <t>10.51.11.00.00.00.13.20.1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</si>
  <si>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</si>
  <si>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</si>
  <si>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Молоко питьевое, в тетрапакетах, стерилизованное, емкостью- 1 литр, жирность 3,2%, СТ РК 1760-2008</t>
  </si>
  <si>
    <t>337-2 Т</t>
  </si>
  <si>
    <t>338 Т</t>
  </si>
  <si>
    <t>14.12.30.00.00.80.16.43.1</t>
  </si>
  <si>
    <t>Перчатки технические</t>
  </si>
  <si>
    <t>Техникалық қолғап</t>
  </si>
  <si>
    <t>Перчатки резиновые(латекс) 100% натуральный латекс,100% хлопковые напыление с внутри</t>
  </si>
  <si>
    <t>латекстен, шаруашлылық</t>
  </si>
  <si>
    <t>338-1 Т</t>
  </si>
  <si>
    <t>339 Т</t>
  </si>
  <si>
    <t>14.19.13.00.00.10.10.12.1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</si>
  <si>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</si>
  <si>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</si>
  <si>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</si>
  <si>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</si>
  <si>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</si>
  <si>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340 Т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</si>
  <si>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</si>
  <si>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</si>
  <si>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</si>
  <si>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</si>
  <si>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340-1 Т</t>
  </si>
  <si>
    <t>340-2 Т</t>
  </si>
  <si>
    <t>341 Т</t>
  </si>
  <si>
    <t>32.99.11.00.00.00.14.14.1</t>
  </si>
  <si>
    <t>Респиратор</t>
  </si>
  <si>
    <t>Тұмылдырық</t>
  </si>
  <si>
    <t>пыле-газозащитный</t>
  </si>
  <si>
    <t>шаң-газдан қорғайтын</t>
  </si>
  <si>
    <t xml:space="preserve"> Респиратор  У -2К ( полумаска)</t>
  </si>
  <si>
    <t>342 Т</t>
  </si>
  <si>
    <t>14.12.30.00.00.10.10.14.1</t>
  </si>
  <si>
    <t>Футболка</t>
  </si>
  <si>
    <t xml:space="preserve"> с короткими рукавами</t>
  </si>
  <si>
    <t>қысқа жеңді</t>
  </si>
  <si>
    <t>342-1 Т</t>
  </si>
  <si>
    <t>342-2 Т</t>
  </si>
  <si>
    <t>343 Т</t>
  </si>
  <si>
    <t>15.20.32.00.00.00.12.49.1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</si>
  <si>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</si>
  <si>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</si>
  <si>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трикотаж, резеңкемен (латекспен) сіңірілген, мақта-мата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</si>
  <si>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</si>
  <si>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715</t>
  </si>
  <si>
    <t>4К,5,5К,11</t>
  </si>
  <si>
    <t>343-1 Т</t>
  </si>
  <si>
    <t>Ер кісілік қонышсыз бәтеңке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</si>
  <si>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</si>
  <si>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МСТ 12.4.137-2001</t>
  </si>
  <si>
    <t>343-2 Т</t>
  </si>
  <si>
    <t>344 Т</t>
  </si>
  <si>
    <t>14.12.11.00.00.70.10.20.1</t>
  </si>
  <si>
    <t xml:space="preserve"> Костюм мужской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</si>
  <si>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</si>
  <si>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</si>
  <si>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</si>
  <si>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</si>
  <si>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</si>
  <si>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6 К, 11</t>
  </si>
  <si>
    <t>344-1 Т</t>
  </si>
  <si>
    <t>344-2 Т</t>
  </si>
  <si>
    <t>345 Т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</si>
  <si>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</si>
  <si>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</si>
  <si>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</si>
  <si>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</si>
  <si>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</si>
  <si>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>(Куртка и комбинезон летние)</t>
  </si>
  <si>
    <t>3, 4 К, 5, 5 К, 6 К</t>
  </si>
  <si>
    <t>345-1 Т</t>
  </si>
  <si>
    <t>14.12.11.00.00.60.10.10.1</t>
  </si>
  <si>
    <t>Ер кісілік топтама</t>
  </si>
  <si>
    <t>Комплекты мужские, летние. Могут состоять из двух или трех предметов одежды.</t>
  </si>
  <si>
    <t>Ер кісілік топтама. Екі немесе үш киімнен құралуы мүмкін.</t>
  </si>
  <si>
    <t>345-2 Т</t>
  </si>
  <si>
    <t>346 Т</t>
  </si>
  <si>
    <t xml:space="preserve">Костюм спецодежда  зимние,ткань :    Полиэстер 65%,х/б 35% с пропиткой МВО.В комплекте куртка(логотипами),брюки </t>
  </si>
  <si>
    <t>347 Т</t>
  </si>
  <si>
    <t>(Куртка с капюшоном икомбинезон утепленные зимние )</t>
  </si>
  <si>
    <t>348 Т</t>
  </si>
  <si>
    <t>14.12.30.00.00.20.10.11.1</t>
  </si>
  <si>
    <t>Жилет</t>
  </si>
  <si>
    <t>Жилетке</t>
  </si>
  <si>
    <t>белгі беретін арнайы киім, түсі қызыл, сары немесе қызғылт сары фондық мата қосылып тігілген. Жарық қайтаратын материалдан.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</si>
  <si>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</si>
  <si>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>август-сентябрь</t>
  </si>
  <si>
    <t>349 Т</t>
  </si>
  <si>
    <t xml:space="preserve"> 14.12.30.00.00.80.16.12.1</t>
  </si>
  <si>
    <t>трикотажные, пропитанные резиной (латексом), хлопчатобумажные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</si>
  <si>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</si>
  <si>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350 Т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</si>
  <si>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</si>
  <si>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</si>
  <si>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</si>
  <si>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</si>
  <si>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</si>
  <si>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</si>
  <si>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350-1 Т</t>
  </si>
  <si>
    <t>351 Т</t>
  </si>
  <si>
    <t>32.50.42.00.00.00.13.20.1</t>
  </si>
  <si>
    <t>Защитные очки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</si>
  <si>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</si>
  <si>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</si>
  <si>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Пластмассадан жасалған қорғаныш көзілдіріктері (күннен қорғайтынынан басқа) және соған ұқсас оптикалық аспаптар</t>
  </si>
  <si>
    <t>352 Т</t>
  </si>
  <si>
    <t>26.20.30.00.00.45.10.01.1</t>
  </si>
  <si>
    <t>Комплекс виброакустической защиты помещений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</si>
  <si>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</si>
  <si>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</si>
  <si>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</si>
  <si>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Штука</t>
  </si>
  <si>
    <t>353 Т</t>
  </si>
  <si>
    <t>26.20.21.01.12.13.11.20.1</t>
  </si>
  <si>
    <t>Жесткий диск</t>
  </si>
  <si>
    <t>Қатты диск</t>
  </si>
  <si>
    <t>Размер 2,5'', интерфейс SAS 3 ГГц/с, объем буфера - 16 Мб, количество оборотов шпинделя -10000 об/м, емкость - 1 Тб</t>
  </si>
  <si>
    <t>Өлшемі 2,5'', интерфейсі SAS 3 ГГц/с, буфердің көлемі - 16 Мб, шпиндель айналымының саны 10000 айн/м, айн/м,сыйымдылығы -1 Тб</t>
  </si>
  <si>
    <t>внешний жесткий диск 1 ТБ Backup protable STBU 1000201</t>
  </si>
  <si>
    <t>2015 г</t>
  </si>
  <si>
    <t>354 Т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</si>
  <si>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</si>
  <si>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</si>
  <si>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Өлшемі 2,5'', интерфейсі SATA 1,5 ГГц/с, буфердің көлемі - 16 Мб, шпиндель айналымының саны 7200 айн/м, сыйымдылығы - 500 Гб</t>
  </si>
  <si>
    <t>внутренний жесткий диск 500 ГБ SATA-III</t>
  </si>
  <si>
    <t>355 Т</t>
  </si>
  <si>
    <t>27.32.13.00.02.02.20.01.1</t>
  </si>
  <si>
    <t>Қума метр</t>
  </si>
  <si>
    <t>LAN- кабель UTP 4*2*0.51</t>
  </si>
  <si>
    <t>LAN- UTP 4*2*0.51кабелі</t>
  </si>
  <si>
    <t>кабель сетевой UTP APC030501CU/CCS, 1 упаковка</t>
  </si>
  <si>
    <t>7,18,19,20,21</t>
  </si>
  <si>
    <t>355-1 Т</t>
  </si>
  <si>
    <t>356 Т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</si>
  <si>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</si>
  <si>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</si>
  <si>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</si>
  <si>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</si>
  <si>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Әріптік-сандық, стандартты пернетақта, 101-102 пернеден тұрады.</t>
  </si>
  <si>
    <t>клавиатура Delux DLK-1000UB, USB</t>
  </si>
  <si>
    <t>357 Т</t>
  </si>
  <si>
    <t>26.20.16.06.12.11.11.10.1</t>
  </si>
  <si>
    <t>Манипулятор "мышь"</t>
  </si>
  <si>
    <t>«Тінтуір» манипуляторы</t>
  </si>
  <si>
    <t>Механическая</t>
  </si>
  <si>
    <t>Механикалық</t>
  </si>
  <si>
    <t>мышь Delux DLM-3910UB, USB</t>
  </si>
  <si>
    <t>358 Т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</si>
  <si>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</si>
  <si>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</si>
  <si>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</si>
  <si>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</si>
  <si>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байланысшыға арналған құрал-саймандар жиынтығы</t>
  </si>
  <si>
    <t>набор инструментов для прокладки информационных сетей</t>
  </si>
  <si>
    <t>359 Т</t>
  </si>
  <si>
    <t>26.30.30.30.00.00.01.01.1</t>
  </si>
  <si>
    <t>Коннектор</t>
  </si>
  <si>
    <t>соединитель для подключения к промышленным сетям</t>
  </si>
  <si>
    <t>өнеркәсіп желілеріне қосылуға арналған жалғастырғыш</t>
  </si>
  <si>
    <t>коннектор UTP RJ 45</t>
  </si>
  <si>
    <t>7,18,20,21</t>
  </si>
  <si>
    <t>359-1 Т</t>
  </si>
  <si>
    <t>360 Т</t>
  </si>
  <si>
    <t>32.99.11.00.00.00.14.31.1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</si>
  <si>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</si>
  <si>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</si>
  <si>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</si>
  <si>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361 Т</t>
  </si>
  <si>
    <t>32.99.61.00.00.00.30.20.1</t>
  </si>
  <si>
    <t>Бағдарламалық қамтамасыз ету</t>
  </si>
  <si>
    <t>Программный продукт - сборник законодательных актов</t>
  </si>
  <si>
    <t>Бағдарламалық өнім - заңнамалық актілер жинақтамасы</t>
  </si>
  <si>
    <t>Электронная правовая система</t>
  </si>
  <si>
    <t>Оплата за фактически оказанный Исполнителем объем Услуг</t>
  </si>
  <si>
    <t>361-1 Т</t>
  </si>
  <si>
    <t>361-2 Т</t>
  </si>
  <si>
    <t>362 Т</t>
  </si>
  <si>
    <t>26.20.40.00.00.00.30.10.1</t>
  </si>
  <si>
    <t>Системный блок</t>
  </si>
  <si>
    <t>Жүйелік блок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</si>
  <si>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</si>
  <si>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</si>
  <si>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Оплата за товар по факту поставки</t>
  </si>
  <si>
    <t>362-1 Т</t>
  </si>
  <si>
    <t>7,15,18,19,20,21</t>
  </si>
  <si>
    <t>362-2 Т</t>
  </si>
  <si>
    <t>50% предоплата</t>
  </si>
  <si>
    <t>363 Т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</si>
  <si>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</si>
  <si>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</si>
  <si>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</si>
  <si>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</si>
  <si>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</si>
  <si>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</si>
  <si>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364 Т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</si>
  <si>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</si>
  <si>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</si>
  <si>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</si>
  <si>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</si>
  <si>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</si>
  <si>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</si>
  <si>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365 Т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</si>
  <si>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</si>
  <si>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</si>
  <si>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</si>
  <si>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</si>
  <si>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</si>
  <si>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366 Т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</si>
  <si>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</si>
  <si>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</si>
  <si>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</si>
  <si>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</si>
  <si>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</si>
  <si>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367 Т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</si>
  <si>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</si>
  <si>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</si>
  <si>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</si>
  <si>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</si>
  <si>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</si>
  <si>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</si>
  <si>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368 Т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</si>
  <si>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</si>
  <si>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</si>
  <si>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</si>
  <si>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</si>
  <si>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</si>
  <si>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368-1 Т</t>
  </si>
  <si>
    <t>368-2 Т</t>
  </si>
  <si>
    <t>369 Т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</si>
  <si>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</si>
  <si>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</si>
  <si>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</si>
  <si>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</si>
  <si>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</si>
  <si>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370 Т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</si>
  <si>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</si>
  <si>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</si>
  <si>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</si>
  <si>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</si>
  <si>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</si>
  <si>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</si>
  <si>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370-1 Т</t>
  </si>
  <si>
    <t xml:space="preserve"> Поставка в течение 120 календарных дней с даты подписания договора</t>
  </si>
  <si>
    <t>370-2 Т</t>
  </si>
  <si>
    <t xml:space="preserve"> Поставка в течение 90 календарных дней с даты подписания договора</t>
  </si>
  <si>
    <t>371 Т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</si>
  <si>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</si>
  <si>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</si>
  <si>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</si>
  <si>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</si>
  <si>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372 Т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</si>
  <si>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</si>
  <si>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</si>
  <si>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</si>
  <si>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</si>
  <si>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</si>
  <si>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373 Т</t>
  </si>
  <si>
    <t>26.40.52.00.00.00.11.30.1</t>
  </si>
  <si>
    <t>Детектор</t>
  </si>
  <si>
    <t xml:space="preserve">Детектор обнаружения взрывчатых веществ </t>
  </si>
  <si>
    <t>374 Т</t>
  </si>
  <si>
    <t>26.70.22.11.11.11.17.10.1</t>
  </si>
  <si>
    <t>Бинокль</t>
  </si>
  <si>
    <t>дүрбілер</t>
  </si>
  <si>
    <t>Ночного видения.</t>
  </si>
  <si>
    <t>Түнде көретін</t>
  </si>
  <si>
    <t xml:space="preserve">Прибор ночного видения </t>
  </si>
  <si>
    <t>375 Т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</si>
  <si>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</si>
  <si>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</si>
  <si>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</si>
  <si>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</si>
  <si>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</si>
  <si>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</si>
  <si>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376 Т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</si>
  <si>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</si>
  <si>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</si>
  <si>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</si>
  <si>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377 Т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</si>
  <si>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</si>
  <si>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</si>
  <si>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</si>
  <si>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</si>
  <si>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</si>
  <si>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</si>
  <si>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377-1 Т</t>
  </si>
  <si>
    <t>378 Т</t>
  </si>
  <si>
    <t>Ворота автоматические сдвижные на рельсах</t>
  </si>
  <si>
    <t>379 Т</t>
  </si>
  <si>
    <t>32.99.61.00.00.00.30.78.1</t>
  </si>
  <si>
    <t>Программное обеспечение</t>
  </si>
  <si>
    <t>антивирусное</t>
  </si>
  <si>
    <t>вирусқа қарсы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</si>
  <si>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</si>
  <si>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декабрь</t>
  </si>
  <si>
    <t>380 Т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</si>
  <si>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</si>
  <si>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</si>
  <si>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</si>
  <si>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</si>
  <si>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381 Т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</si>
  <si>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</si>
  <si>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</si>
  <si>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</si>
  <si>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</si>
  <si>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 xml:space="preserve">Оказание услуги с даты заключения договора по 30 июня 2015 г. </t>
  </si>
  <si>
    <t>382 Т</t>
  </si>
  <si>
    <t>Поставка партиями по мере необходимостис даты подписания договора, до  15.04.2015 г.</t>
  </si>
  <si>
    <t>382-1 Т</t>
  </si>
  <si>
    <t>Поставка партиями по мере необходимостис даты подписания договора, до  20.05.2015 г.</t>
  </si>
  <si>
    <t>383 Т</t>
  </si>
  <si>
    <t>18,19,20,21</t>
  </si>
  <si>
    <t>383-1 Т</t>
  </si>
  <si>
    <t>384 Т</t>
  </si>
  <si>
    <t>28.13.21.00.00.00.25.42.1</t>
  </si>
  <si>
    <t>насос вакуумный пластинчато-роторный</t>
  </si>
  <si>
    <t>қатпарлы-роторлық вакуумдық сорғы</t>
  </si>
  <si>
    <t>насос вакуумный пластинчато-роторный сухой производительностью до 250 м3/час</t>
  </si>
  <si>
    <t>өнімділігі 250 м3/сағ дейін құрғақ иелімді-роторлы вакуумдық сорғы</t>
  </si>
  <si>
    <t>Насос вакуумный КО-503</t>
  </si>
  <si>
    <t>384-1 Т</t>
  </si>
  <si>
    <t>385 Т</t>
  </si>
  <si>
    <t>26.51.52.13.11.11.11.11.1</t>
  </si>
  <si>
    <t>Устройство для измерения и неавтоматического регулирования давления в шинах</t>
  </si>
  <si>
    <t>Шиналардағы қысымды өлшеуге және автоматты емес реттеуге арналған құрылғы</t>
  </si>
  <si>
    <t>Неэлектронное.</t>
  </si>
  <si>
    <t>Приспособление для зарядки шин азотом в сборе для воздушных судов. Максимальное давление на рукав 300 кгс/см2</t>
  </si>
  <si>
    <t>386 Т</t>
  </si>
  <si>
    <t>26.51.52.14.11.11.19.13.1</t>
  </si>
  <si>
    <t>Манометр</t>
  </si>
  <si>
    <t>шинный</t>
  </si>
  <si>
    <t>Приспособление для проверки давления в шинах воздушных судов. Максимальное давление на рукав 300 кгс/см2</t>
  </si>
  <si>
    <t>387 Т</t>
  </si>
  <si>
    <t>29.32.30.00.08.00.01.02.1</t>
  </si>
  <si>
    <t>Балка передней оси</t>
  </si>
  <si>
    <t>Алдыңғы осьтің белдемі</t>
  </si>
  <si>
    <t>Ось передняя с тормозами в сборе ПАЗ-3205 3205-3000012</t>
  </si>
  <si>
    <t>388 Т</t>
  </si>
  <si>
    <t>31.00.11.00.00.01.01.03.1</t>
  </si>
  <si>
    <t>Стул</t>
  </si>
  <si>
    <t>Орындық</t>
  </si>
  <si>
    <t>Мягкое сидение из искусственной кожи; Каркас металлический хромированный.</t>
  </si>
  <si>
    <t>Жұмсақ отырғышы жасанды теріден жасалған; қаңқасы металдан хромдалған</t>
  </si>
  <si>
    <t>389 Т</t>
  </si>
  <si>
    <t>27.32.13.00.02.01.37.10.1</t>
  </si>
  <si>
    <t>ВВГ 3*2.5</t>
  </si>
  <si>
    <t>Метр погонный</t>
  </si>
  <si>
    <t>390 Т</t>
  </si>
  <si>
    <t>22.23.14.00.00.82.10.13.2</t>
  </si>
  <si>
    <t>кабель-канал</t>
  </si>
  <si>
    <t>кабель-канал с одним замком, размеры 20х10</t>
  </si>
  <si>
    <t>кабель-канал бір құлыппен, өлшемі 20х10</t>
  </si>
  <si>
    <t>по 2 метра</t>
  </si>
  <si>
    <t>391 Т</t>
  </si>
  <si>
    <t>25.94.12.00.00.11.10.11.1</t>
  </si>
  <si>
    <t>Саморез</t>
  </si>
  <si>
    <t>Өздігінен кескіш</t>
  </si>
  <si>
    <t>Саморез с потайной головкой</t>
  </si>
  <si>
    <t>жасырын бастиегі бар өздігінен кескіш</t>
  </si>
  <si>
    <t>Улитка с пластиковым креплением</t>
  </si>
  <si>
    <t>392 Т</t>
  </si>
  <si>
    <t>22.21.29.00.00.10.00.30.1</t>
  </si>
  <si>
    <t>Арматура для бачка унитаза</t>
  </si>
  <si>
    <t>Унитаз бачогiне арналған арматура</t>
  </si>
  <si>
    <t>с нижним подводом</t>
  </si>
  <si>
    <t>төменгі жеткізіп салуы бар</t>
  </si>
  <si>
    <t>393 Т</t>
  </si>
  <si>
    <t>26.20.18.00.02.11.11.10.1</t>
  </si>
  <si>
    <t>Факсимильный аппарат</t>
  </si>
  <si>
    <t>Факсимильді аппарат</t>
  </si>
  <si>
    <t>Струйная печать. Используется как телекоммуникационная технология передачи изображений электрическими сигналами.</t>
  </si>
  <si>
    <t>Ағынды басып шығару. Бейнені электр сигналдармен берудің телекоммуникациялық технологиясы ретінде пайдаланылады.</t>
  </si>
  <si>
    <t>394 Т</t>
  </si>
  <si>
    <t>20.41.32.00.00.00.30.30.1</t>
  </si>
  <si>
    <t>395 Т</t>
  </si>
  <si>
    <t>SAE 10W-40 бойынша мәндермен бірге бензин қозғалтқышына арналған, 25 ... +30°С температура кезде қолданылады.</t>
  </si>
  <si>
    <t>Моторное масло для двухконтактных двигателей STIHL 1 л.</t>
  </si>
  <si>
    <t>396 Т</t>
  </si>
  <si>
    <t>29.32.30.00.03.01.02.02.1</t>
  </si>
  <si>
    <t>Нажимной диск (корзина сцепления)</t>
  </si>
  <si>
    <t>Қысқыш диск (ілініспе себеті)</t>
  </si>
  <si>
    <t>397 Т</t>
  </si>
  <si>
    <t>29.32.30.00.03.01.23.10.1</t>
  </si>
  <si>
    <t>Муфта сцепления</t>
  </si>
  <si>
    <t>Ілінісу жалғастырғышы</t>
  </si>
  <si>
    <t>для автотранспортных средств, в сборе</t>
  </si>
  <si>
    <t>автокөлік құралдарына арналған, жинақта</t>
  </si>
  <si>
    <t>398 Т</t>
  </si>
  <si>
    <t>399 Т</t>
  </si>
  <si>
    <t>29.32.30.00.15.00.34.01.1</t>
  </si>
  <si>
    <t>Башмак</t>
  </si>
  <si>
    <t>тірек</t>
  </si>
  <si>
    <t>натяжителя цепи</t>
  </si>
  <si>
    <t>шынжыр кергішінің</t>
  </si>
  <si>
    <t>400 Т</t>
  </si>
  <si>
    <t>29.32.30.00.15.00.06.12.1</t>
  </si>
  <si>
    <t>Төлке</t>
  </si>
  <si>
    <t>башмака</t>
  </si>
  <si>
    <t>башмақтың</t>
  </si>
  <si>
    <t>401 Т</t>
  </si>
  <si>
    <t>30.20.31.00.00.00.05.04.1</t>
  </si>
  <si>
    <t>Машина для уничтожения растительности</t>
  </si>
  <si>
    <t>Өсімдіктерді жоюға арналған машина</t>
  </si>
  <si>
    <t>косилка роторная-кусторез предназначена для скашивания трав, срезания грубостебельной и кустарниковой растительности диаметром до 150 мм. в полосе отвода железных дорог способ агрегатирования - навесной на механизме задней подвески. управление гидравлическое</t>
  </si>
  <si>
    <t>роторлы-бұтақ кескіш шөп шабуға, шалғы диаметрі 150 мм дейінгі сабағы қалың және бұтақты өсімдіктерді кесуге арналған. Теміржол жолағындағы агрегаттау тәсілі - артқы аспа тетігіндегі аспалы, басқару гидравликалық</t>
  </si>
  <si>
    <t>401-1 Т</t>
  </si>
  <si>
    <t>401-2 Т</t>
  </si>
  <si>
    <t>402 Т</t>
  </si>
  <si>
    <t>Поставка партиями по мере необходимости с даты подписания договора, до 15.06.2015 г.</t>
  </si>
  <si>
    <t>403 Т</t>
  </si>
  <si>
    <t>26.51.66.17.11.20.10.10.1</t>
  </si>
  <si>
    <t>контроля качества технических масел</t>
  </si>
  <si>
    <t>техникалық май сапасын бақылау</t>
  </si>
  <si>
    <t xml:space="preserve"> ПОС-77</t>
  </si>
  <si>
    <t>404 Т</t>
  </si>
  <si>
    <t>29.10.12.00.00.00.10.29.1</t>
  </si>
  <si>
    <t>Двигатель внутреннего сгорания</t>
  </si>
  <si>
    <t>Іштен жанатын қозғалтқыш</t>
  </si>
  <si>
    <t>с рабочим объемом цилиндров свыше 2900 см3 но не более 3000 см3, для легковых автомобилей, карбюраторный </t>
  </si>
  <si>
    <t>цилиндрлерінің жұмыс көлемі 2900 см³ артық, бірақ 3000 см³ артық емес, жеңіл автомобильдер үшін, карбюраторлық</t>
  </si>
  <si>
    <t>4 тактный, карбюраторный для автомобиля Газель Газ-32213</t>
  </si>
  <si>
    <t>405 Т</t>
  </si>
  <si>
    <t>26.30.50.00.00.00.03.20.1</t>
  </si>
  <si>
    <t>Гидрант</t>
  </si>
  <si>
    <t>пожарный</t>
  </si>
  <si>
    <t>өрт сөндіретін</t>
  </si>
  <si>
    <t xml:space="preserve">июнь </t>
  </si>
  <si>
    <t xml:space="preserve">100 % предоплата </t>
  </si>
  <si>
    <t>406 Т</t>
  </si>
  <si>
    <t>407 Т</t>
  </si>
  <si>
    <t>408 Т</t>
  </si>
  <si>
    <t>409 Т</t>
  </si>
  <si>
    <t>Всего по товаром</t>
  </si>
  <si>
    <t>1 Р</t>
  </si>
  <si>
    <t>43.33.29.12.00.00.00</t>
  </si>
  <si>
    <t>Работы по оклейке стен обоями и устройство покрытий стен из прочих гибких отделочных материалов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</si>
  <si>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</si>
  <si>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Дневная маркировка мачт</t>
  </si>
  <si>
    <t>г. Атырау</t>
  </si>
  <si>
    <t>срок выполнения работ с даты заключения договора 15 календарных дней</t>
  </si>
  <si>
    <t>1-1 Р</t>
  </si>
  <si>
    <t>срок выполнения работ с даты заключения договора по 30.04.2015</t>
  </si>
  <si>
    <t>2 Р</t>
  </si>
  <si>
    <t>33.14.19.21.00.00.00</t>
  </si>
  <si>
    <t>Ремонт, технический уход и обслуживание электрооборудования</t>
  </si>
  <si>
    <t>Электр жабдықтарын жөндеу, техникалық күтім және қызмет көрсету</t>
  </si>
  <si>
    <t>Обслуживание резервного источника аварийного питания дизель-генератора</t>
  </si>
  <si>
    <t>Оплата за фактически оказанный Исполнителем объем Работ</t>
  </si>
  <si>
    <t>3 Р</t>
  </si>
  <si>
    <t>43.29.19.10.15.00.00</t>
  </si>
  <si>
    <t>Работы эксплуатационные  по обслуживанию и содержанию инженерных сетей общего пользования</t>
  </si>
  <si>
    <t xml:space="preserve">жалпы қолданыстағы инженерлік желілерге қызмет көрсету  және ұстау жөніндегі пайдалану  жұмыстары 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</si>
  <si>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</si>
  <si>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</si>
  <si>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Содержание арендуемых помещений для медпункта </t>
  </si>
  <si>
    <t>срок выполнения работ с даты заключения договора по декабря 2015 года</t>
  </si>
  <si>
    <t>4 Р</t>
  </si>
  <si>
    <t>33.13.11.21.00.00.00</t>
  </si>
  <si>
    <t>Ремонт мерительного инструмента</t>
  </si>
  <si>
    <t>өлшем құралдарын жөндеу</t>
  </si>
  <si>
    <t xml:space="preserve">автокөліктік техниканы, тораптар мен  агрегаттарды жөндеу </t>
  </si>
  <si>
    <t>Работа по ремонту  лабораторных приборов и оборудования в лаборатории ГСМ</t>
  </si>
  <si>
    <t>Оказание работ с даты заключения договора по декабрь 2015 г</t>
  </si>
  <si>
    <t/>
  </si>
  <si>
    <t>5 Р</t>
  </si>
  <si>
    <t>Работы эксплуатационные по обслуживанию и содержанию инженерных сетей общего пользования</t>
  </si>
  <si>
    <t>Жалпы пайдаланымдағы инженерлік желілерге қызмет көрсету және ұстау бойынша пайдалану жұмыстары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</si>
  <si>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</si>
  <si>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Инженерлік желілерді (суқұбыры, кәріз, жылу) ағымдағы жөндеу, техникалық қызмет көрсету және апатты қызмет көрсету</t>
  </si>
  <si>
    <t>услуги КСК по помещению Агентства по продаже перевозок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</si>
  <si>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</si>
  <si>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</si>
  <si>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6 Р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</si>
  <si>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</si>
  <si>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</si>
  <si>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</si>
  <si>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</si>
  <si>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</si>
  <si>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</si>
  <si>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6-1 Р</t>
  </si>
  <si>
    <t>7 Р</t>
  </si>
  <si>
    <t>33.12.19.25.00.00.00</t>
  </si>
  <si>
    <t>Техническое обслуживание охранно-пожарной сигнализации</t>
  </si>
  <si>
    <t>күзет-өрт дабылдатқыштарына  техникалық қызмет көрсету</t>
  </si>
  <si>
    <t>Техническое      обслуживание     Охранно-пожарной сигнализации</t>
  </si>
  <si>
    <t>Январь</t>
  </si>
  <si>
    <t>срок выполнения работ с даты заключения договора до 31 декабря 2015 года</t>
  </si>
  <si>
    <t>Оплата за фактически оказанный исполнителем объем услуг</t>
  </si>
  <si>
    <t>7-1 Р</t>
  </si>
  <si>
    <t>Январь-февраль</t>
  </si>
  <si>
    <t>8 Р</t>
  </si>
  <si>
    <t>33.17.19.12.00.00.00</t>
  </si>
  <si>
    <t>Ремонт автотранспортной техники, узлов и агрегатов</t>
  </si>
  <si>
    <t xml:space="preserve"> ремонт двигателя автомобиля Тойота</t>
  </si>
  <si>
    <t>50% авансовый платеж, остальное по факту, оказанного Исполнителем объема Работ</t>
  </si>
  <si>
    <t>9 Р</t>
  </si>
  <si>
    <t xml:space="preserve"> ремонт автомашины ВАЗ 2114 ЕО 012 ВХ и Санг Йонг 626 АЕ06</t>
  </si>
  <si>
    <t>Всего по работам</t>
  </si>
  <si>
    <t>1 У</t>
  </si>
  <si>
    <t>85.60.10.12.12.00.00</t>
  </si>
  <si>
    <t>Услуги по аттестации работников</t>
  </si>
  <si>
    <t>аттестация сварщиков и операторов</t>
  </si>
  <si>
    <t>Оказание услуги с даты заключения договора по декабрь 2015 г</t>
  </si>
  <si>
    <t>2 У</t>
  </si>
  <si>
    <t>36.00.20.11.00.00.00</t>
  </si>
  <si>
    <t>Услуги по распределению воды через оросительные каналы</t>
  </si>
  <si>
    <t>суландыру каналдары арқылы  суды бөлу жөніндегі қызмет</t>
  </si>
  <si>
    <t xml:space="preserve">Услуги по подаче воды, Для полива зеленых насаждений  </t>
  </si>
  <si>
    <t>3 У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</si>
  <si>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</si>
  <si>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</si>
  <si>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су құбырлары арқылы  суды бөлу қызметі </t>
  </si>
  <si>
    <t>Услуги по передаче, распределению и холодному водоснабжению с использованием систем централизованного водоснабжения</t>
  </si>
  <si>
    <t>орталықтандырылған сумен жабдықтау жүйесін пайдаланып салқын суды беру, бөлу және жабдықтау жөніндегі қызмет</t>
  </si>
  <si>
    <t>4 У</t>
  </si>
  <si>
    <t>37.00.11.11.00.00.00</t>
  </si>
  <si>
    <t xml:space="preserve">Услуги канализации для офисных помещений </t>
  </si>
  <si>
    <t>қатты тұрмыстық қалдықтарды шығару қызметі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</si>
  <si>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</si>
  <si>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</si>
  <si>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Предоставления услуг по приему сточных вод</t>
  </si>
  <si>
    <t>5 У</t>
  </si>
  <si>
    <t>81.29.13.10.00.00.00</t>
  </si>
  <si>
    <t>Услуги по дератизации</t>
  </si>
  <si>
    <t xml:space="preserve">залалсыздандыру жөніндегі қызметтер 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</si>
  <si>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</si>
  <si>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</si>
  <si>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6 У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</si>
  <si>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</si>
  <si>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</si>
  <si>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</si>
  <si>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</si>
  <si>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6-1 У</t>
  </si>
  <si>
    <t>Обрабатываемая площадь - 1960 кв.м</t>
  </si>
  <si>
    <t>7 У</t>
  </si>
  <si>
    <t>43.22.12.10.13.00.00</t>
  </si>
  <si>
    <t>Услуги по техническому обслуживанию системы отопления</t>
  </si>
  <si>
    <t>Қызмет атқарулар ша отопления жүйесінің техникалық күтуіне</t>
  </si>
  <si>
    <t xml:space="preserve">услуга по обслуживанию отопительных котлов на газе </t>
  </si>
  <si>
    <t>8 У</t>
  </si>
  <si>
    <t>35.23.10.10.00.00.00</t>
  </si>
  <si>
    <t>Услуги по торговле газообразным топливом через агентов</t>
  </si>
  <si>
    <t>Қызмет атқарулар ша саудаға газтәріздес отынмен арқылы агенттерді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</si>
  <si>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</si>
  <si>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</si>
  <si>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 xml:space="preserve">Техническое обслуживание газоподводящих систем </t>
  </si>
  <si>
    <t>9 У</t>
  </si>
  <si>
    <t>35.22.10.12.00.00.00</t>
  </si>
  <si>
    <t>Услуги по транспортировке  природного газа</t>
  </si>
  <si>
    <t>табиғи газдың тасымалдау қызмет</t>
  </si>
  <si>
    <t>Услуги по транспортировке сухого (отбензиненного) природного газа</t>
  </si>
  <si>
    <t>Қызмет атқарулар ша құрғақ(отбензиненного) табиғи газдың тасуына</t>
  </si>
  <si>
    <t>10 У</t>
  </si>
  <si>
    <t>49.41.20.10.00.00.00</t>
  </si>
  <si>
    <t>Услуги по аренде автокрана с водителем</t>
  </si>
  <si>
    <t>Автокранды жүргізушісімен жалға беру бойынша қызметтер</t>
  </si>
  <si>
    <t>11 У</t>
  </si>
  <si>
    <t>52.21.19.40.13.00.00</t>
  </si>
  <si>
    <t>Энергетическая экспертиза технического состояния электроустановок</t>
  </si>
  <si>
    <t>Электрқондырғылардың техникалық күйінің энергетикалық сараптамасы</t>
  </si>
  <si>
    <t xml:space="preserve">Энергетическая экспертиза технического состояния электроустановок </t>
  </si>
  <si>
    <t>12 У</t>
  </si>
  <si>
    <t>Паспорт готовности ОЗП-2015</t>
  </si>
  <si>
    <t>срок оказания услуг в течение  60 календарных дней с даты заключения договора</t>
  </si>
  <si>
    <t>13 У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</si>
  <si>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</si>
  <si>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</si>
  <si>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</si>
  <si>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Облет светосистемы,визуальная и инструментальная проверка световой картины светосигнального оборудования</t>
  </si>
  <si>
    <t>13-1 У</t>
  </si>
  <si>
    <t>14 У</t>
  </si>
  <si>
    <t>74.90.15.19.00.00.00</t>
  </si>
  <si>
    <t>Услуги консультационные по обеспечению безопасности в сфере безопасности полетов</t>
  </si>
  <si>
    <t>Ұшу қауіпсіздігі саласындағы қауіпсіздікті қамтамасыз ету бойынша кеңес беру қызметтері</t>
  </si>
  <si>
    <t>Письменные и устные консультации по обеспечению безопасности в сфере безопасности полетов</t>
  </si>
  <si>
    <t>Ұшу қауіпсіздігі саласындағы қауіпсіздікті қамтамасыз ету бойынша жазбаша және ауызша кеңес беру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</si>
  <si>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</si>
  <si>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Оказание услуги с даты заключения договора до 31 декабря 2015 г.</t>
  </si>
  <si>
    <t xml:space="preserve">100% предоплата </t>
  </si>
  <si>
    <t>6, 11, 20, 21</t>
  </si>
  <si>
    <t>14-1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</si>
  <si>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</si>
  <si>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>15 У</t>
  </si>
  <si>
    <t>33.13.11.17.00.00.00</t>
  </si>
  <si>
    <t>Поверка средств измерений</t>
  </si>
  <si>
    <t>өлшеу құралдарын тексеру</t>
  </si>
  <si>
    <t>Поверка средств измерений: измерение давления, теплофизические и температурные измерения, электрические измерения и др.</t>
  </si>
  <si>
    <t>өлшеу құралдарын тексеру: қысымды өлшеу, жылыту физикалық және температуралық өлшеу, электрлік және басқа өлшеу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</si>
  <si>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</si>
  <si>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16 У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</si>
  <si>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</si>
  <si>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17 У</t>
  </si>
  <si>
    <t>74.90.14.20.11.00.00</t>
  </si>
  <si>
    <t>Услуги по краткосрочному авиационному прогнозу погоды</t>
  </si>
  <si>
    <t>метеомәліметерді ұсыну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</si>
  <si>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</si>
  <si>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>Жердегі қызмет метеорологиялық қамтамасыз ету жөніндегі қызмет</t>
  </si>
  <si>
    <t xml:space="preserve">Услуги по метеорологическому обеспечению наземных служб </t>
  </si>
  <si>
    <t>18 У</t>
  </si>
  <si>
    <t>86.90.15.13.00.00.00</t>
  </si>
  <si>
    <t>Услуги прочих медицинских лабораторий</t>
  </si>
  <si>
    <t xml:space="preserve">басқа да медициналық  зертхана қызметтері </t>
  </si>
  <si>
    <t xml:space="preserve">Услуги по проведению анализов на гепатит В и С </t>
  </si>
  <si>
    <t>19 У</t>
  </si>
  <si>
    <t>85.59.19.10.00.00.00</t>
  </si>
  <si>
    <t>Услуги образовательные по подготовке, переподготовке и повышению квалификации работников</t>
  </si>
  <si>
    <t>қызметкерлердің біліктілігін арттыру және қайта даярлау  жөніндегі білім беру қызметтері</t>
  </si>
  <si>
    <t>Подготовка, переподготовка и повышение квалификации работников,включая организацию обучающих тренингов и семинаров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</si>
  <si>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</si>
  <si>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для работников медпункта</t>
  </si>
  <si>
    <t>20 У</t>
  </si>
  <si>
    <t>38.12.11.11.00.00.00</t>
  </si>
  <si>
    <t>Услуги по сбору медицинских отходов</t>
  </si>
  <si>
    <t>зиянды қатты қалдықтарды шығару  жөніндегі қызметтер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</si>
  <si>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</si>
  <si>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</si>
  <si>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21 У</t>
  </si>
  <si>
    <t xml:space="preserve">Экспертиза для определения алкогольного опьянения  </t>
  </si>
  <si>
    <t>22 У</t>
  </si>
  <si>
    <t>86.90.19.14.00.00.00</t>
  </si>
  <si>
    <t>Услуги учреждений санитарно-эпидемиологической службы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</si>
  <si>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</si>
  <si>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</si>
  <si>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23 У</t>
  </si>
  <si>
    <t>86.90.19.19.00.00.00</t>
  </si>
  <si>
    <t>Услуги по медицинскому осмотру персонала, включая предварительные, периодические и внеочередные (внеплановые) осмотры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</si>
  <si>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</si>
  <si>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</si>
  <si>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Қызметкерлерді медициналық тексеру қызметтері, оның ішінде алдын ала, мерзімдік және кезектен тыс (жоспардан тыс) тексеру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</si>
  <si>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</si>
  <si>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24 У</t>
  </si>
  <si>
    <t>68.20.12.00.00.00.12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</si>
  <si>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</si>
  <si>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</si>
  <si>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</si>
  <si>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>өндірістік орынжайды жалдау жөніндегі қызметтер</t>
  </si>
  <si>
    <t xml:space="preserve">Аренда производственных помещений (АТМА),аренда производственных помещений для размешения работников САБ </t>
  </si>
  <si>
    <t xml:space="preserve">Оказание услуги с даты заключения договора по декабрь 2015г. </t>
  </si>
  <si>
    <t>Оплата  за фактически оказанной  исполнителем объем услуг</t>
  </si>
  <si>
    <t>24-1 У</t>
  </si>
  <si>
    <t xml:space="preserve">Аренда нежилых помещений (АТМА),аренда нежилых помещений для размешения работников САБ </t>
  </si>
  <si>
    <t>25 У</t>
  </si>
  <si>
    <t>Первичное обучение и курсы повышения квалификации инспекторов  досмотра САБ</t>
  </si>
  <si>
    <t>25-1 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</si>
  <si>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</si>
  <si>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26 У</t>
  </si>
  <si>
    <t>Повышение квалификации руководителей САБ</t>
  </si>
  <si>
    <t>27 У</t>
  </si>
  <si>
    <t>45.20.24.10.00.00.00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</si>
  <si>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</si>
  <si>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</si>
  <si>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</si>
  <si>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</si>
  <si>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Техническое содержание шлагбаумов</t>
  </si>
  <si>
    <t>Оказание услуги с даты заключения договора по декабрь 2015 г.</t>
  </si>
  <si>
    <t>27-1 У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</si>
  <si>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</si>
  <si>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27-2 У</t>
  </si>
  <si>
    <t>28 У</t>
  </si>
  <si>
    <t>Обучение агентов досмотра и руково дителей САБ по перевозке опасных грузов</t>
  </si>
  <si>
    <t>28-1 У</t>
  </si>
  <si>
    <t>29 У</t>
  </si>
  <si>
    <t xml:space="preserve">оқыту тренингтері мен семинарларды қоса алғанда қызметкерлердің біліктілігін арттыру және қайта даярлау  </t>
  </si>
  <si>
    <t xml:space="preserve">Услуги по перепод
готовке охранников САБ
</t>
  </si>
  <si>
    <t>30 У</t>
  </si>
  <si>
    <t>30-1 У</t>
  </si>
  <si>
    <t>31 У</t>
  </si>
  <si>
    <t>Обучение  работников службы СПАСОП, (Свидетельство о соответствии)</t>
  </si>
  <si>
    <t>32 У</t>
  </si>
  <si>
    <t>84.25.11.15.00.00.00</t>
  </si>
  <si>
    <t>Услуги по перезарядке огнетушителей</t>
  </si>
  <si>
    <t>Өрт сөндіргіштерді қайта зарядтау бойынша қызметтер</t>
  </si>
  <si>
    <t xml:space="preserve">Өрт сөндіргіштерді қайта зарядтау бойынша қызметтер </t>
  </si>
  <si>
    <t>Перезарядка огнетушителей ОПУ, заправка порошком и сжатым воздухом</t>
  </si>
  <si>
    <t>Май</t>
  </si>
  <si>
    <t>33 У</t>
  </si>
  <si>
    <t>Өлшеу құралдарын тексеру: қысымды өлшеу, жылу физикалық және температуралық өлшеулер, электрлік өлшеулер және басқ.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</si>
  <si>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</si>
  <si>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Обслуживание источника бесперебойного питания ИБП Chloride 80-NET 200 kB A с установкой 2-х аккумулятор</t>
  </si>
  <si>
    <t>3,4,4К,5,5К,11</t>
  </si>
  <si>
    <t>33-1 У</t>
  </si>
  <si>
    <t>33.14.19.01.10.10.0</t>
  </si>
  <si>
    <t>Услуги по техническому обслуживанию промышленных источников бесперебойного питания</t>
  </si>
  <si>
    <t>Үздіксіз қуаттың өнеркәсіптік көздеріне техникалық қызмет көрсету бойыша қызметтер</t>
  </si>
  <si>
    <t>34 У</t>
  </si>
  <si>
    <t>82.99.19.13.00.00.00</t>
  </si>
  <si>
    <t>Услуги по актуализации нормативных документов</t>
  </si>
  <si>
    <t xml:space="preserve">нормативтік құжаттар белсендіру жөніндегі қызметтер </t>
  </si>
  <si>
    <t xml:space="preserve">Услуги по приведению в актуальное состояние нормативных документов </t>
  </si>
  <si>
    <t>нормативтік құжаттардың жағдайын реттеу жөніндегі жұмыстар</t>
  </si>
  <si>
    <t xml:space="preserve">Услуга по актуализации ГОСТов, для проведения аккредитации лаборатории </t>
  </si>
  <si>
    <t>34-1 У</t>
  </si>
  <si>
    <t>35 У</t>
  </si>
  <si>
    <t>санитарлық-эпидемиологиялық  қызмет ұйымдарының қызметі</t>
  </si>
  <si>
    <t>поверка оборудования, Услуги по поверке лабораторного оборудования и средств измерения</t>
  </si>
  <si>
    <t>36 У</t>
  </si>
  <si>
    <t>52.21.19.30.11.00.00</t>
  </si>
  <si>
    <t>Услуги эксплуатации подъездных путей</t>
  </si>
  <si>
    <t>жүргізушісіз жүк автомобильдерін  жалдау жөніндегі қызметтер</t>
  </si>
  <si>
    <t>жүргізушісімен  автокранды  жалдау жөніндегі қызметтер</t>
  </si>
  <si>
    <t>37 У</t>
  </si>
  <si>
    <t>71.20.11.10.00.00.00</t>
  </si>
  <si>
    <t>Услуги по проверке и анализу чистоты и состава воздуха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</si>
  <si>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</si>
  <si>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</si>
  <si>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</si>
  <si>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</si>
  <si>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37-1 У</t>
  </si>
  <si>
    <t>38 У</t>
  </si>
  <si>
    <t>80.20.10.20.00.00.00</t>
  </si>
  <si>
    <t>Услуги по обеспечению пожарной безопасности</t>
  </si>
  <si>
    <t>өрт қауіпсіздігін қамтамасыз ету жөніндегі қызметтер</t>
  </si>
  <si>
    <t>Обеспечение пожарной безопасности</t>
  </si>
  <si>
    <t>ЖЖМ коймаларында дәнекерлеу жұмыстарын жүргізу кезінде</t>
  </si>
  <si>
    <t>Услуги по работе пожарной машины при проведении сварочных работ на складе ГСМ</t>
  </si>
  <si>
    <t>39 У</t>
  </si>
  <si>
    <t>74.90.20.40.21.10.00</t>
  </si>
  <si>
    <t>Услуги по обследованию резервуаров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</si>
  <si>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</si>
  <si>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40 У</t>
  </si>
  <si>
    <t>Повышение квалификации работников службы ГСМ в специализированных учебных учреждениях</t>
  </si>
  <si>
    <t>100% предоплата Исполнителем объем Услуг</t>
  </si>
  <si>
    <t>41 У</t>
  </si>
  <si>
    <t>Подготовка и переподготовка работников службы ГСМ по программе ЧС</t>
  </si>
  <si>
    <t>42 У</t>
  </si>
  <si>
    <t>84.12.12.11.10.00.00</t>
  </si>
  <si>
    <t>Услуги по аттестации производственных объектов</t>
  </si>
  <si>
    <t>Өндірістік объектілерді аттестаттау бойынша қызметтер</t>
  </si>
  <si>
    <t>аттестация производственных объектов</t>
  </si>
  <si>
    <t>өндірістік объектілерді аттестаттау</t>
  </si>
  <si>
    <t>Услуга по аттестации лаборатории</t>
  </si>
  <si>
    <t xml:space="preserve">май-июнь </t>
  </si>
  <si>
    <t>срок оказания услуг в течение  30 календарных дней с даты заключения договора</t>
  </si>
  <si>
    <t>43 У</t>
  </si>
  <si>
    <t>39.00.13.12.10.00.00</t>
  </si>
  <si>
    <t>Услуги по мониторингу воздуха в закрытых помещениях</t>
  </si>
  <si>
    <t>жабық орынжайлардағы ауа мониторингі жөніндегі  қызметтер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</si>
  <si>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</si>
  <si>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</si>
  <si>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Услуги по проведению лабораторных замеров служебных помещений на микроклимат, освещения радиационной фон</t>
  </si>
  <si>
    <t>43-1 У</t>
  </si>
  <si>
    <t>44 У</t>
  </si>
  <si>
    <t>33.12.16.23.20.00.00</t>
  </si>
  <si>
    <t>Услуги по техническому обслуживанию офисной оргтехники</t>
  </si>
  <si>
    <t>Ұйымдастыру техникасын ұстау жөніндегі қызмет</t>
  </si>
  <si>
    <t>Услуги по содержанию оргтехники с заменой запчатей</t>
  </si>
  <si>
    <t>Жарамсыз бөлшектерді ауыстыру, жөндеу</t>
  </si>
  <si>
    <t>Услуги по содержанию оргтехники с заменой запчастей</t>
  </si>
  <si>
    <t>45 У</t>
  </si>
  <si>
    <t>43.22.12.20.13.00.00</t>
  </si>
  <si>
    <t>Услуги по техническому обслуживанию системы вентиляции и кондиционирования</t>
  </si>
  <si>
    <t>Желдету және ауаны баптау жүйелеріне техникалық қызмет көрсету бойынша қызметтер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</si>
  <si>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</si>
  <si>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46 У</t>
  </si>
  <si>
    <t>Тех. обслуживание, холодильников, замена непригодных частей к эксплуатации при необходимости с вызовом мастера</t>
  </si>
  <si>
    <t>47 У</t>
  </si>
  <si>
    <t>95.11.10.15.15.00.00</t>
  </si>
  <si>
    <t>Услуги по заправке картриджей</t>
  </si>
  <si>
    <t>Картридждерді толтыру жөніндегі қызметтер</t>
  </si>
  <si>
    <t>Услуги по заправке  тонером лазерных картриджей и их ремонту с заменой запчастей</t>
  </si>
  <si>
    <t>48 У</t>
  </si>
  <si>
    <t>96.09.19.90.18.00.00</t>
  </si>
  <si>
    <t>Услуги по техническому сопровождению карты мониторинга местного содержания</t>
  </si>
  <si>
    <t>Жергілікті қамту мониторингі картасын техникалық сүйемелдеу бойынша қызметтер</t>
  </si>
  <si>
    <t>Услуги, оказываемые в соответствии с Концепцией развития Карты мониторинга местного содержания</t>
  </si>
  <si>
    <t>Жергілікті қамту мониторингі картасын дамыту тұжырымдамасына сәйкес көрсетілетін қызметтер</t>
  </si>
  <si>
    <t>Услуги по техсопровождению Карты мониторинга местного содержания</t>
  </si>
  <si>
    <t>49 У</t>
  </si>
  <si>
    <t>Қызметкерлерді даярлау, қайта даярлау және біліктілігін жетілдіру бойынша білім беру қызметтері</t>
  </si>
  <si>
    <t>обучение работников отдела закупок и снабжения</t>
  </si>
  <si>
    <t>49-1 У</t>
  </si>
  <si>
    <t>г. Астана</t>
  </si>
  <si>
    <t>49-2 У</t>
  </si>
  <si>
    <t>50 У</t>
  </si>
  <si>
    <t>62.09.20.20.80.10.00</t>
  </si>
  <si>
    <t>Услуги по пользованию информационной системой электронных закупок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</si>
  <si>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</si>
  <si>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</si>
  <si>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 xml:space="preserve">Услуги,доступа к информационной системе электронных закупок </t>
  </si>
  <si>
    <t>51 У</t>
  </si>
  <si>
    <t>73.11.11.17.00.00.00</t>
  </si>
  <si>
    <t>Услуги по маркетинговым консультациям</t>
  </si>
  <si>
    <t>маркетингілік кеңестер жөніндегі қызмет</t>
  </si>
  <si>
    <t>Маркетингттік кеңес беру бойынша қызметтер</t>
  </si>
  <si>
    <t>Определение маркетинговых цен на товары</t>
  </si>
  <si>
    <t>51-1 У</t>
  </si>
  <si>
    <t>52 У</t>
  </si>
  <si>
    <t>63.11.11.20.30.00.00</t>
  </si>
  <si>
    <t>Услуги по обработке данных вычислительными средствами (компьютерами)</t>
  </si>
  <si>
    <t>Есептеуіш құралдардың деректерін (компьютерлермен) өңдеу бойынша қызметтер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</si>
  <si>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</si>
  <si>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</si>
  <si>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Услуга по актуализации Справочника ЕНС ТРУ</t>
  </si>
  <si>
    <t>53 У</t>
  </si>
  <si>
    <t>77.39.14.10.00.00.00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</si>
  <si>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</si>
  <si>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</si>
  <si>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</si>
  <si>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</si>
  <si>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Услуга предоставления хостинга</t>
  </si>
  <si>
    <t>54 У</t>
  </si>
  <si>
    <t>61.90.10.01.00.00.00</t>
  </si>
  <si>
    <t>Услуги по представлению доменного имени</t>
  </si>
  <si>
    <t>Домендік ат ұсыну бойынша қызметтер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</si>
  <si>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</si>
  <si>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</si>
  <si>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Услуги регистрации доменного имени</t>
  </si>
  <si>
    <t>55 У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</si>
  <si>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</si>
  <si>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</si>
  <si>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</si>
  <si>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</si>
  <si>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</si>
  <si>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</si>
  <si>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30% предоплата. Остльное после оказание услуг</t>
  </si>
  <si>
    <t>55-1 У</t>
  </si>
  <si>
    <t>56 У</t>
  </si>
  <si>
    <t>қызметкерлердің біліктілігін арттыру және қайта даярлау  жөніндегі білім беру қызметтер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</si>
  <si>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</si>
  <si>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</si>
  <si>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ноябрь</t>
  </si>
  <si>
    <t>57 У</t>
  </si>
  <si>
    <t>Обучение санитарному минимуму работников служб ИАС</t>
  </si>
  <si>
    <t>57-1 У</t>
  </si>
  <si>
    <t>58 У</t>
  </si>
  <si>
    <t>басқа да медициналық  зертхана қызметтер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</si>
  <si>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</si>
  <si>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58-1 У</t>
  </si>
  <si>
    <t>59 У</t>
  </si>
  <si>
    <t>Переучивание и повышение квалификации работников службы ИАС по программе «Ground Handling» (Наземное Обслуживание)</t>
  </si>
  <si>
    <t>60 У</t>
  </si>
  <si>
    <t>63.11.11.20.40.00.00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</si>
  <si>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</si>
  <si>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</si>
  <si>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Система бронирования авиабилетов и пользование экраном амадеус</t>
  </si>
  <si>
    <t>61 У</t>
  </si>
  <si>
    <t>Система бронирования авиабилетов и пользование экраном Габриель</t>
  </si>
  <si>
    <t>20, 21</t>
  </si>
  <si>
    <t>61-1 У</t>
  </si>
  <si>
    <t>62 У</t>
  </si>
  <si>
    <t>Система учета электронных билетов и составление отчетов по "RAS Stock control"</t>
  </si>
  <si>
    <t>63 У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</si>
  <si>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</si>
  <si>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</si>
  <si>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</si>
  <si>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64 У</t>
  </si>
  <si>
    <t>43.21.10.10.10.11.00</t>
  </si>
  <si>
    <t>Услуги по устройству охранной сигнализации</t>
  </si>
  <si>
    <t>Күзет дабыл белгісін орнату бойынша қызметтер</t>
  </si>
  <si>
    <t>Услуги, связанные с устройством охранной сигнализации на объекте</t>
  </si>
  <si>
    <t>Объектіде күзет сигнализациясын орнатумен байланысты қызметтер</t>
  </si>
  <si>
    <t>Пультовая охрана</t>
  </si>
  <si>
    <t>65 У</t>
  </si>
  <si>
    <t>36.00.20.10.00.00.00</t>
  </si>
  <si>
    <t>Услуги распределения воды через водопроводы</t>
  </si>
  <si>
    <t>Суды құбырлар бойынша бөлу жөніндегі қызметтер</t>
  </si>
  <si>
    <t>Услуги по обеспечению водой и отводу сточных вод помещения Агентства по продаже перевозок АО Су-Арна</t>
  </si>
  <si>
    <t>65-1 У</t>
  </si>
  <si>
    <t>66 У</t>
  </si>
  <si>
    <t>52.21.19.40.17.00.00</t>
  </si>
  <si>
    <t xml:space="preserve">Услуги по калибровке емкостей </t>
  </si>
  <si>
    <t>Сыйымдылықтарды калибрлеу бойынша қызметтер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</si>
  <si>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</si>
  <si>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Жанар-жағар материалдарды сақтауға арналған сыйымдылықтарды калибрлеу бойынша қызметтер (номиналды сыятын көлемнің дәлдігін тексеру)</t>
  </si>
  <si>
    <t>Калибровка автоцистерн топливозаправщиков КРАЗ и ГАЗ-53 бензовоз</t>
  </si>
  <si>
    <t>67 У</t>
  </si>
  <si>
    <t>71.20.14.10.00.00.00</t>
  </si>
  <si>
    <t>Услуги по техническому контролю (осмотру) дорожных транспортных средств</t>
  </si>
  <si>
    <t xml:space="preserve">жол көлік құралдарын (тексеру) техникалыө бақылау  жөніндегі қызметтер </t>
  </si>
  <si>
    <t>Прохождение тех. осмотра спецтехники</t>
  </si>
  <si>
    <t>Оказание услуги с даты заключения договора по 31 декабря 2015 г</t>
  </si>
  <si>
    <t>68 У</t>
  </si>
  <si>
    <t>Обучение водителей службы ССТ по программе пожарно-технического минимума</t>
  </si>
  <si>
    <t>69 У</t>
  </si>
  <si>
    <t>Обучение водителей службы ССТ повышение квалификации ИТР и командировочные расходы</t>
  </si>
  <si>
    <t>70 У</t>
  </si>
  <si>
    <t>61.10.20.04.00.00.00</t>
  </si>
  <si>
    <t>Услуги оснащения телеграфных систем</t>
  </si>
  <si>
    <t xml:space="preserve">телеграф жүйелерін жабдықтау қызметі </t>
  </si>
  <si>
    <t>Услуги оснащения телеграфных систем с использованием собственных средств</t>
  </si>
  <si>
    <t>Өз қаражатын пайдаланып телеграф жүйелерін жарақтандыру қызметтері</t>
  </si>
  <si>
    <t>Услуги по выделенным каналам (AFTN), предоставлению точки входа в сеть (AFTN)</t>
  </si>
  <si>
    <t>71 У</t>
  </si>
  <si>
    <t>Обучение работников ЦДА</t>
  </si>
  <si>
    <t>72 У</t>
  </si>
  <si>
    <t>санитарлық-эпидемиологиялық қызмет ұйымдарының қызметі</t>
  </si>
  <si>
    <t>Дозиметрический контроль интраскопов</t>
  </si>
  <si>
    <t>72-1 У</t>
  </si>
  <si>
    <t>73 У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</si>
  <si>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</si>
  <si>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</si>
  <si>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74 У</t>
  </si>
  <si>
    <t>Өлшеу: қысымның өлшу, теплофизическа және температуралық өлшеу, электр өлшеу және др.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</si>
  <si>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</si>
  <si>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Оказание услуги с даты заключения договора до 31 декабря 2015 года</t>
  </si>
  <si>
    <t>74-1 У</t>
  </si>
  <si>
    <t>3,4,4К,5,5К</t>
  </si>
  <si>
    <t>74-2 У</t>
  </si>
  <si>
    <t>62.02.30.46.20.00.00</t>
  </si>
  <si>
    <t>Услуги по техническому обслуживанию системы ограничения контроля доступа</t>
  </si>
  <si>
    <t>Қолжетімділік бақылауды шектеу жүйесіне техникалық қызмет көрсету бойынша қызметтер</t>
  </si>
  <si>
    <t>75 У</t>
  </si>
  <si>
    <t>проведение технического обслуживания и ремонта приборов и установок (Gemini) генерирующих ионизирующее излучение</t>
  </si>
  <si>
    <t>75-1 У</t>
  </si>
  <si>
    <t>75-2 У</t>
  </si>
  <si>
    <t>76 У</t>
  </si>
  <si>
    <t>74.90.13.10.00.00.00</t>
  </si>
  <si>
    <t>Услуги консультационные в области экологии по природоохранному проектированию, нормированию</t>
  </si>
  <si>
    <t>Экология саласындағы табиғатты қорғау, жобалау, нормалау бойынша кеңес беру қызметтері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</si>
  <si>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</si>
  <si>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</si>
  <si>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</si>
  <si>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ЭЦПП</t>
  </si>
  <si>
    <t>Оказание услуги с даты заключения договора 180 календарных дней</t>
  </si>
  <si>
    <t>76-1 У</t>
  </si>
  <si>
    <t>76-2 У</t>
  </si>
  <si>
    <t>7,11,20,21</t>
  </si>
  <si>
    <t>76-3 У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</si>
  <si>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излучения)</t>
  </si>
  <si>
    <t>77 У</t>
  </si>
  <si>
    <t>Разработка проекта обоснования размера СЗЗ( санитарно защитной зоны)</t>
  </si>
  <si>
    <t>78 У</t>
  </si>
  <si>
    <t>АО "Международный аэропорт атырау"</t>
  </si>
  <si>
    <t>39.00.23.10.00.00.00</t>
  </si>
  <si>
    <t>Услуги по разработке нормативных проектов и программ в области охраны окружающей среды</t>
  </si>
  <si>
    <t>Қоршаған ортаны қорғау саласында нормативтік жобалар мен бағдарламаларды әзірлеу бойынша қызметтер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</si>
  <si>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</si>
  <si>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</si>
  <si>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</si>
  <si>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79 У</t>
  </si>
  <si>
    <t>"Атырау халықаралық әуежайы" Қ</t>
  </si>
  <si>
    <t>Разработка программы производственного контроля</t>
  </si>
  <si>
    <t>80 У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</si>
  <si>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</si>
  <si>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>81 У</t>
  </si>
  <si>
    <t xml:space="preserve">"Атырау халықаралық әуежай" АҚ </t>
  </si>
  <si>
    <t xml:space="preserve">АО "Международный аэропорт атырау" </t>
  </si>
  <si>
    <t>02.40.10.20.00.00.00</t>
  </si>
  <si>
    <t>Услуги в области лесоводства</t>
  </si>
  <si>
    <t>орманшылық саласындағы қызметтер</t>
  </si>
  <si>
    <t>Услугип о борьбе с вредителями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</si>
  <si>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</si>
  <si>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</si>
  <si>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</si>
  <si>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>81-1 У</t>
  </si>
  <si>
    <t>7,20,21</t>
  </si>
  <si>
    <t>81-2 У</t>
  </si>
  <si>
    <t>82 У</t>
  </si>
  <si>
    <t>38.11.69.11.00.00.00</t>
  </si>
  <si>
    <t>Услуги по вывозу твердо-бытовых отходов</t>
  </si>
  <si>
    <t>Қатты-тұрмыстық қалдықтарды шығару бойынша қызметтер</t>
  </si>
  <si>
    <t>Выполнение операций по сбору, утилизации, размещению или удалению отходов</t>
  </si>
  <si>
    <t xml:space="preserve">Қалдықтарды жою немесе орналастыру,пайдаға асыру, жинау жөніндегі операцияларды орындау </t>
  </si>
  <si>
    <t>Услуги по вывозу ТБО</t>
  </si>
  <si>
    <t>83 У</t>
  </si>
  <si>
    <t>38.12.30.12.00.00.00</t>
  </si>
  <si>
    <t>Услуги по вывозу опасных нетвердых отходов прочих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</si>
  <si>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</si>
  <si>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</si>
  <si>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</si>
  <si>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Вывоз отработанных масел</t>
  </si>
  <si>
    <t>83-1 У</t>
  </si>
  <si>
    <t>84 У</t>
  </si>
  <si>
    <t>73.11.11.12.00.00.00</t>
  </si>
  <si>
    <t>Услуги по размещению объявлений в печатных изданиях</t>
  </si>
  <si>
    <t xml:space="preserve">баспасөз басылымдарында хабарландыру жариялау жөніндегі қызметтер </t>
  </si>
  <si>
    <t>84-1 У</t>
  </si>
  <si>
    <t>85 У</t>
  </si>
  <si>
    <t>68.31.13.00.00.00.02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</si>
  <si>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</si>
  <si>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</si>
  <si>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</si>
  <si>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86 У</t>
  </si>
  <si>
    <t>84.11.19.11.00.00.00</t>
  </si>
  <si>
    <t>Услуги по изготовлению актов землепользования</t>
  </si>
  <si>
    <t>жерді пайдалану кесімдерін әзірлеу жөніндегі қызметтер</t>
  </si>
  <si>
    <t>изготовление актов землепользования</t>
  </si>
  <si>
    <t>жерді пайдалану кесімдерін әзірлеу</t>
  </si>
  <si>
    <t>Услуги по отводу зем.участка (подготовка идентификационных документов)</t>
  </si>
  <si>
    <t>87 У</t>
  </si>
  <si>
    <t>объявлений в местных печатных изданиях</t>
  </si>
  <si>
    <t>100 % предоплата оплата за фактически оказанный Исполнителем объем Услуг</t>
  </si>
  <si>
    <t>88 У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</si>
  <si>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</si>
  <si>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</si>
  <si>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</si>
  <si>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</si>
  <si>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</si>
  <si>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 xml:space="preserve">Оказание услуги с даты заключения договора по 31 декабря 2015 г. </t>
  </si>
  <si>
    <t>89 У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</si>
  <si>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</si>
  <si>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</si>
  <si>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</si>
  <si>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</si>
  <si>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</si>
  <si>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</si>
  <si>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90 У</t>
  </si>
  <si>
    <t>80.10.12.20.00.00.00</t>
  </si>
  <si>
    <t>Услуги по инкассации</t>
  </si>
  <si>
    <t>инкассация жөніндегі қызметтер</t>
  </si>
  <si>
    <t xml:space="preserve">Оказание услуги с даты заключения договора по декабрь 2015 г. </t>
  </si>
  <si>
    <t>91 У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</si>
  <si>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</si>
  <si>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</si>
  <si>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</si>
  <si>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</si>
  <si>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</si>
  <si>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</si>
  <si>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Оказание услуги с даты заключения договора по апрель 2016 г.</t>
  </si>
  <si>
    <t>92 У</t>
  </si>
  <si>
    <t>93 У</t>
  </si>
  <si>
    <t>53.10.12.20.12.00.00</t>
  </si>
  <si>
    <t xml:space="preserve">Услуги экспресс почты </t>
  </si>
  <si>
    <t xml:space="preserve">жедел пошта қызметі </t>
  </si>
  <si>
    <t>Экспресс поштаның қызметтері</t>
  </si>
  <si>
    <t>94 У</t>
  </si>
  <si>
    <t>53.10.19.10.17.00.00</t>
  </si>
  <si>
    <t>Услуги почтовой специальной связи</t>
  </si>
  <si>
    <t xml:space="preserve">пошталық арнайы байланыс қызметі </t>
  </si>
  <si>
    <t>Прием и отправка секретной, конфиденциальной почты</t>
  </si>
  <si>
    <t xml:space="preserve">құпия, жасырын  поштаны қабылдау және жіберу </t>
  </si>
  <si>
    <t>Прием и отправка конфиденциальной почты</t>
  </si>
  <si>
    <t>95 У</t>
  </si>
  <si>
    <t>96 У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</si>
  <si>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</si>
  <si>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97 У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</si>
  <si>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</si>
  <si>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</si>
  <si>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</si>
  <si>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</si>
  <si>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</si>
  <si>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Медиация в социально-трудовых спорах и конфликтах</t>
  </si>
  <si>
    <t>98 У</t>
  </si>
  <si>
    <t>53.10.11.30.12.00.00</t>
  </si>
  <si>
    <t>Услуги по подписке на периодические издания</t>
  </si>
  <si>
    <t>Мерзімді басылымдарға жазылу бойынша қызметтер</t>
  </si>
  <si>
    <t>справочник кадровика</t>
  </si>
  <si>
    <t>99 У</t>
  </si>
  <si>
    <t>99-1 У</t>
  </si>
  <si>
    <t>100 У</t>
  </si>
  <si>
    <t>70.22.30.20.00.00.00</t>
  </si>
  <si>
    <t>Услуги наблюдательного аудита</t>
  </si>
  <si>
    <t>Қадағалау аудиті қызметтері</t>
  </si>
  <si>
    <t>Наблюдательный (инспекционный) аудит систем менеджмента качества и/или охраны окружающей среды</t>
  </si>
  <si>
    <t>Сапа менеджменті және/немесе қоршаған ортаны қорғау жүйелерін қадағалау (инспекциялық) аудиті</t>
  </si>
  <si>
    <t>Инспекционный аудит ИСМ</t>
  </si>
  <si>
    <t>101 У</t>
  </si>
  <si>
    <t>65.12.50.10.00.00.01</t>
  </si>
  <si>
    <t>Услуги по страхованию ответственности владельцев опасных объектов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</si>
  <si>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</si>
  <si>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</si>
  <si>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қауіпті нысандар (аса қауіпті көздер) иелерінің жауапкершілігін сақтандыру жөніндегі қызметтер</t>
  </si>
  <si>
    <t>Обязательное страхование опасных объектов</t>
  </si>
  <si>
    <t>101-1 У</t>
  </si>
  <si>
    <t>101-2 У</t>
  </si>
  <si>
    <t>102 У</t>
  </si>
  <si>
    <t>65.12.50.50.00.00.01</t>
  </si>
  <si>
    <t>Услуги по страхованию ответственности за нанесение вреда экологии</t>
  </si>
  <si>
    <t xml:space="preserve">экологияға зиян келтіргеніне  жауапкершілікті сақтандыру қызметі </t>
  </si>
  <si>
    <t>Услуги по обязательному экологическому страхованию</t>
  </si>
  <si>
    <t>янаврь-февраль</t>
  </si>
  <si>
    <t>102-1 У</t>
  </si>
  <si>
    <t>103 У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</si>
  <si>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</si>
  <si>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</si>
  <si>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</si>
  <si>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</si>
  <si>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</si>
  <si>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</si>
  <si>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104 У</t>
  </si>
  <si>
    <t>65.12.21.10.00.00.01</t>
  </si>
  <si>
    <t>Услуги по страхованию (обязательному) гражданско-правовой ответственности автовладельца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</si>
  <si>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</si>
  <si>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</si>
  <si>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</si>
  <si>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104-1 У</t>
  </si>
  <si>
    <t>105 У</t>
  </si>
  <si>
    <t>65.12.11.00.00.00.01</t>
  </si>
  <si>
    <t>Услуги по страхованию от несчастных случаев</t>
  </si>
  <si>
    <t>жазатайым жағдайлардан сақтандыру жөніндегі қызметтер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</si>
  <si>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</si>
  <si>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</si>
  <si>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</si>
  <si>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105-1 У</t>
  </si>
  <si>
    <t>106 У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</si>
  <si>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</si>
  <si>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</si>
  <si>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</si>
  <si>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</si>
  <si>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</si>
  <si>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107 У</t>
  </si>
  <si>
    <t>61.10.11.06.01.00.00</t>
  </si>
  <si>
    <t>Услуги телефонной связи</t>
  </si>
  <si>
    <t xml:space="preserve">телефондық байланыс қызметі </t>
  </si>
  <si>
    <t>Услуги фиксированной местной, междугородней, международной телефонной связи  - доступ и пользование</t>
  </si>
  <si>
    <t>жергілікті, қалааралық, халықаралық телефондық байланыс - қол жетімділік пен пайдалану  қызметі</t>
  </si>
  <si>
    <t>Предоставление телефонного соединения международной, междугородней и городской связи</t>
  </si>
  <si>
    <t>107-1 У</t>
  </si>
  <si>
    <t>Предоставление телефонного соединения международной, междугородней и городской связи и интернета</t>
  </si>
  <si>
    <t>108 У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</si>
  <si>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</si>
  <si>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</si>
  <si>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</si>
  <si>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</si>
  <si>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</si>
  <si>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</si>
  <si>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108-1 У</t>
  </si>
  <si>
    <t>109 У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</si>
  <si>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</si>
  <si>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</si>
  <si>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</si>
  <si>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110 У</t>
  </si>
  <si>
    <t>39.00.23.16.25.00.00</t>
  </si>
  <si>
    <t>Услуги по выпуску отчета об ежегодной инвентаризации парниковых газов</t>
  </si>
  <si>
    <t>Парникті газдарды жыл сайынғы түгендеу туралы есепті шығару бойынша қызметтер</t>
  </si>
  <si>
    <t>7,14,20,21</t>
  </si>
  <si>
    <t>110-1 У</t>
  </si>
  <si>
    <t>Оказание услуги с даты заключения договора по 31.03.2015 г.</t>
  </si>
  <si>
    <t>111 У</t>
  </si>
  <si>
    <t>Ұшуларды қауiпсiздiктiң саласындағы қауiпсiздiктерi қамтамасыз ету бойынша консультациялық қызмет</t>
  </si>
  <si>
    <t xml:space="preserve">Эколого - орнитологическое  обследование аэродрома и приаэродромной территории </t>
  </si>
  <si>
    <t>112 У</t>
  </si>
  <si>
    <t>43.22.11.15.00.00.00</t>
  </si>
  <si>
    <t>Услуги по техническому обслуживанию действующей системы водоснабжения</t>
  </si>
  <si>
    <t>Қолданыстағы сумен жабдықтау жүйесіне техникалық қызмет көрсету бойынша қызметтер</t>
  </si>
  <si>
    <t>Услуги вспомогательные по техническому обслуживанию действующей системы водоснабжения и водоотведения</t>
  </si>
  <si>
    <t>Қолданыстағы сумен жабдықтау және су бұру жүйесіне техникалық қызмет көрсету бойынша қосалқы қызметтер</t>
  </si>
  <si>
    <t xml:space="preserve">снятия и принятия пломбы счетчиков ГХВС </t>
  </si>
  <si>
    <t>113 У</t>
  </si>
  <si>
    <t>Повышение квалификации работников ОБУФ</t>
  </si>
  <si>
    <t>231010001</t>
  </si>
  <si>
    <t>114 У</t>
  </si>
  <si>
    <t>115 У</t>
  </si>
  <si>
    <t>74.90.21.98.20.15.00</t>
  </si>
  <si>
    <t>Услуги по разработке проектно-сметной документации</t>
  </si>
  <si>
    <t>Проведение сметного расчета для текущего ремонта поврежденных участков железобетонных плит на стоянках № 1,2,3,4,5,6</t>
  </si>
  <si>
    <t>Оказание услуги 30 календарных дней с даты подписания договора</t>
  </si>
  <si>
    <t>116 У</t>
  </si>
  <si>
    <t>Газеттер мен журналдарға жазылу бойынша қызметтер</t>
  </si>
  <si>
    <t>Электронный журнал "Генеральный директор"</t>
  </si>
  <si>
    <t>117 У</t>
  </si>
  <si>
    <t>Электронный журнал "Финансовый директор"</t>
  </si>
  <si>
    <t>Всего по услугам</t>
  </si>
  <si>
    <t>Всего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</si>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</sst>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_-* #,##0.00&quot;р.&quot;_-;\-* #,##0.00&quot;р.&quot;_-;_-* &quot;-&quot;??&quot;р.&quot;_-;_-@_-"/>
    <numFmt numFmtId="168" formatCode="_-* #,##0_-;\-* #,##0_-;_-* &quot;-&quot;??_-;_-@_-"/>
    <numFmt numFmtId="16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8"/>
      <color rgb="FF000000"/>
      <name val="Tahoma"/>
      <family val="2"/>
    </font>
    <font>
      <sz val="8"/>
      <color theme="1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3" fontId="2" fillId="0" borderId="0" xfId="55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2" fillId="0" borderId="12" xfId="68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" fontId="2" fillId="0" borderId="12" xfId="68" applyNumberFormat="1" applyFont="1" applyFill="1" applyBorder="1" applyAlignment="1">
      <alignment horizontal="center" vertical="top" wrapText="1"/>
      <protection/>
    </xf>
    <xf numFmtId="3" fontId="2" fillId="0" borderId="12" xfId="68" applyNumberFormat="1" applyFont="1" applyFill="1" applyBorder="1" applyAlignment="1">
      <alignment horizontal="center" vertical="top" wrapText="1"/>
      <protection/>
    </xf>
    <xf numFmtId="0" fontId="2" fillId="0" borderId="12" xfId="65" applyFont="1" applyFill="1" applyBorder="1" applyAlignment="1">
      <alignment horizontal="center" vertical="top" wrapText="1"/>
      <protection/>
    </xf>
    <xf numFmtId="0" fontId="2" fillId="0" borderId="12" xfId="64" applyFont="1" applyFill="1" applyBorder="1" applyAlignment="1">
      <alignment horizontal="center" vertical="top" wrapText="1"/>
      <protection/>
    </xf>
    <xf numFmtId="2" fontId="2" fillId="0" borderId="12" xfId="65" applyNumberFormat="1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3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>
      <alignment horizontal="center" vertical="top" wrapText="1"/>
    </xf>
    <xf numFmtId="49" fontId="2" fillId="0" borderId="12" xfId="6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0" fontId="6" fillId="0" borderId="12" xfId="0" applyFont="1" applyFill="1" applyBorder="1" applyAlignment="1" applyProtection="1">
      <alignment horizontal="center" vertical="top" wrapText="1"/>
      <protection/>
    </xf>
    <xf numFmtId="3" fontId="2" fillId="0" borderId="12" xfId="0" applyNumberFormat="1" applyFont="1" applyFill="1" applyBorder="1" applyAlignment="1">
      <alignment horizontal="center" vertical="top" wrapText="1"/>
    </xf>
    <xf numFmtId="0" fontId="6" fillId="0" borderId="12" xfId="65" applyFont="1" applyFill="1" applyBorder="1" applyAlignment="1">
      <alignment horizontal="center" vertical="top" wrapText="1"/>
      <protection/>
    </xf>
    <xf numFmtId="3" fontId="2" fillId="0" borderId="12" xfId="79" applyNumberFormat="1" applyFont="1" applyFill="1" applyBorder="1" applyAlignment="1">
      <alignment horizontal="center" vertical="top" wrapText="1"/>
    </xf>
    <xf numFmtId="0" fontId="2" fillId="0" borderId="12" xfId="55" applyFont="1" applyFill="1" applyBorder="1" applyAlignment="1">
      <alignment horizontal="center" vertical="top" wrapText="1"/>
      <protection/>
    </xf>
    <xf numFmtId="49" fontId="2" fillId="0" borderId="12" xfId="65" applyNumberFormat="1" applyFont="1" applyFill="1" applyBorder="1" applyAlignment="1">
      <alignment horizontal="center" vertical="top" wrapText="1"/>
      <protection/>
    </xf>
    <xf numFmtId="49" fontId="2" fillId="0" borderId="12" xfId="69" applyNumberFormat="1" applyFont="1" applyFill="1" applyBorder="1" applyAlignment="1" quotePrefix="1">
      <alignment horizontal="center" vertical="top" wrapText="1"/>
      <protection/>
    </xf>
    <xf numFmtId="0" fontId="45" fillId="0" borderId="12" xfId="0" applyFont="1" applyFill="1" applyBorder="1" applyAlignment="1">
      <alignment horizontal="center" vertical="top" wrapText="1"/>
    </xf>
    <xf numFmtId="3" fontId="7" fillId="0" borderId="12" xfId="68" applyNumberFormat="1" applyFont="1" applyFill="1" applyBorder="1" applyAlignment="1">
      <alignment horizontal="center" vertical="top" wrapText="1"/>
      <protection/>
    </xf>
    <xf numFmtId="0" fontId="2" fillId="0" borderId="12" xfId="69" applyNumberFormat="1" applyFont="1" applyFill="1" applyBorder="1" applyAlignment="1" quotePrefix="1">
      <alignment horizontal="center" vertical="top" wrapText="1"/>
      <protection/>
    </xf>
    <xf numFmtId="0" fontId="2" fillId="0" borderId="12" xfId="69" applyFont="1" applyFill="1" applyBorder="1" applyAlignment="1">
      <alignment horizontal="center" vertical="top" wrapText="1"/>
      <protection/>
    </xf>
    <xf numFmtId="0" fontId="2" fillId="0" borderId="12" xfId="69" applyNumberFormat="1" applyFont="1" applyFill="1" applyBorder="1" applyAlignment="1">
      <alignment horizontal="center" vertical="top" wrapText="1"/>
      <protection/>
    </xf>
    <xf numFmtId="3" fontId="2" fillId="0" borderId="12" xfId="78" applyNumberFormat="1" applyFont="1" applyFill="1" applyBorder="1" applyAlignment="1">
      <alignment horizontal="center" vertical="top" wrapText="1"/>
    </xf>
    <xf numFmtId="0" fontId="45" fillId="0" borderId="12" xfId="0" applyFont="1" applyFill="1" applyBorder="1" applyAlignment="1" applyProtection="1">
      <alignment horizontal="center" vertical="top" wrapText="1"/>
      <protection/>
    </xf>
    <xf numFmtId="0" fontId="46" fillId="0" borderId="12" xfId="68" applyFont="1" applyFill="1" applyBorder="1" applyAlignment="1">
      <alignment horizontal="center" vertical="top" wrapText="1"/>
      <protection/>
    </xf>
    <xf numFmtId="49" fontId="46" fillId="0" borderId="12" xfId="0" applyNumberFormat="1" applyFont="1" applyFill="1" applyBorder="1" applyAlignment="1">
      <alignment horizontal="center" vertical="top" wrapText="1"/>
    </xf>
    <xf numFmtId="9" fontId="2" fillId="0" borderId="12" xfId="55" applyNumberFormat="1" applyFont="1" applyFill="1" applyBorder="1" applyAlignment="1">
      <alignment horizontal="center" vertical="top" wrapText="1"/>
      <protection/>
    </xf>
    <xf numFmtId="0" fontId="46" fillId="0" borderId="12" xfId="0" applyFont="1" applyFill="1" applyBorder="1" applyAlignment="1">
      <alignment horizontal="center" vertical="top" wrapText="1"/>
    </xf>
    <xf numFmtId="3" fontId="46" fillId="0" borderId="12" xfId="68" applyNumberFormat="1" applyFont="1" applyFill="1" applyBorder="1" applyAlignment="1">
      <alignment horizontal="center" vertical="top" wrapText="1"/>
      <protection/>
    </xf>
    <xf numFmtId="3" fontId="46" fillId="0" borderId="12" xfId="0" applyNumberFormat="1" applyFont="1" applyFill="1" applyBorder="1" applyAlignment="1">
      <alignment horizontal="center" vertical="top" wrapText="1"/>
    </xf>
    <xf numFmtId="0" fontId="46" fillId="0" borderId="12" xfId="0" applyNumberFormat="1" applyFont="1" applyFill="1" applyBorder="1" applyAlignment="1">
      <alignment horizontal="center" vertical="top" wrapText="1"/>
    </xf>
    <xf numFmtId="165" fontId="2" fillId="0" borderId="12" xfId="79" applyNumberFormat="1" applyFont="1" applyFill="1" applyBorder="1" applyAlignment="1">
      <alignment horizontal="center" vertical="top" wrapText="1"/>
    </xf>
    <xf numFmtId="49" fontId="2" fillId="0" borderId="12" xfId="68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45" fillId="0" borderId="12" xfId="68" applyFont="1" applyFill="1" applyBorder="1" applyAlignment="1">
      <alignment horizontal="center" vertical="top" wrapText="1"/>
      <protection/>
    </xf>
    <xf numFmtId="0" fontId="45" fillId="0" borderId="12" xfId="0" applyNumberFormat="1" applyFont="1" applyFill="1" applyBorder="1" applyAlignment="1">
      <alignment horizontal="center" vertical="top" wrapText="1"/>
    </xf>
    <xf numFmtId="49" fontId="45" fillId="0" borderId="12" xfId="0" applyNumberFormat="1" applyFont="1" applyFill="1" applyBorder="1" applyAlignment="1">
      <alignment horizontal="center" vertical="top" wrapText="1"/>
    </xf>
    <xf numFmtId="0" fontId="45" fillId="0" borderId="12" xfId="55" applyFont="1" applyFill="1" applyBorder="1" applyAlignment="1">
      <alignment horizontal="center" vertical="top" wrapText="1"/>
      <protection/>
    </xf>
    <xf numFmtId="9" fontId="45" fillId="0" borderId="12" xfId="55" applyNumberFormat="1" applyFont="1" applyFill="1" applyBorder="1" applyAlignment="1">
      <alignment horizontal="center" vertical="top" wrapText="1"/>
      <protection/>
    </xf>
    <xf numFmtId="1" fontId="45" fillId="0" borderId="12" xfId="0" applyNumberFormat="1" applyFont="1" applyFill="1" applyBorder="1" applyAlignment="1">
      <alignment horizontal="center" vertical="top" wrapText="1"/>
    </xf>
    <xf numFmtId="3" fontId="45" fillId="0" borderId="12" xfId="68" applyNumberFormat="1" applyFont="1" applyFill="1" applyBorder="1" applyAlignment="1">
      <alignment horizontal="center" vertical="top" wrapText="1"/>
      <protection/>
    </xf>
    <xf numFmtId="1" fontId="45" fillId="0" borderId="12" xfId="68" applyNumberFormat="1" applyFont="1" applyFill="1" applyBorder="1" applyAlignment="1">
      <alignment horizontal="center" vertical="top" wrapText="1"/>
      <protection/>
    </xf>
    <xf numFmtId="49" fontId="6" fillId="0" borderId="12" xfId="0" applyNumberFormat="1" applyFont="1" applyFill="1" applyBorder="1" applyAlignment="1">
      <alignment horizontal="center" vertical="top" wrapText="1"/>
    </xf>
    <xf numFmtId="0" fontId="47" fillId="0" borderId="12" xfId="68" applyFont="1" applyFill="1" applyBorder="1" applyAlignment="1">
      <alignment horizontal="center" vertical="top" wrapText="1"/>
      <protection/>
    </xf>
    <xf numFmtId="1" fontId="2" fillId="0" borderId="12" xfId="0" applyNumberFormat="1" applyFont="1" applyFill="1" applyBorder="1" applyAlignment="1">
      <alignment horizontal="center" vertical="top"/>
    </xf>
    <xf numFmtId="3" fontId="2" fillId="0" borderId="12" xfId="68" applyNumberFormat="1" applyFont="1" applyFill="1" applyBorder="1" applyAlignment="1">
      <alignment horizontal="center" vertical="top"/>
      <protection/>
    </xf>
    <xf numFmtId="0" fontId="2" fillId="0" borderId="12" xfId="0" applyFont="1" applyFill="1" applyBorder="1" applyAlignment="1">
      <alignment horizontal="center" vertical="top"/>
    </xf>
    <xf numFmtId="0" fontId="2" fillId="0" borderId="12" xfId="68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 locked="0"/>
    </xf>
    <xf numFmtId="1" fontId="2" fillId="0" borderId="12" xfId="0" applyNumberFormat="1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 applyProtection="1">
      <alignment horizontal="center" vertical="top"/>
      <protection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67" applyFont="1" applyFill="1" applyBorder="1" applyAlignment="1">
      <alignment horizontal="center" vertical="top" wrapText="1"/>
      <protection/>
    </xf>
    <xf numFmtId="49" fontId="2" fillId="0" borderId="12" xfId="63" applyNumberFormat="1" applyFont="1" applyFill="1" applyBorder="1" applyAlignment="1">
      <alignment horizontal="center" vertical="top" wrapText="1"/>
      <protection/>
    </xf>
    <xf numFmtId="0" fontId="2" fillId="0" borderId="12" xfId="63" applyFont="1" applyFill="1" applyBorder="1" applyAlignment="1">
      <alignment horizontal="center" vertical="top" wrapText="1"/>
      <protection/>
    </xf>
    <xf numFmtId="3" fontId="2" fillId="0" borderId="12" xfId="0" applyNumberFormat="1" applyFont="1" applyFill="1" applyBorder="1" applyAlignment="1">
      <alignment horizontal="center" vertical="top"/>
    </xf>
    <xf numFmtId="166" fontId="2" fillId="0" borderId="12" xfId="0" applyNumberFormat="1" applyFont="1" applyFill="1" applyBorder="1" applyAlignment="1">
      <alignment horizontal="center" vertical="top"/>
    </xf>
    <xf numFmtId="167" fontId="2" fillId="0" borderId="12" xfId="44" applyFont="1" applyFill="1" applyBorder="1" applyAlignment="1">
      <alignment horizontal="center" vertical="top" wrapText="1"/>
    </xf>
    <xf numFmtId="0" fontId="2" fillId="0" borderId="12" xfId="57" applyFont="1" applyFill="1" applyBorder="1" applyAlignment="1">
      <alignment horizontal="center" vertical="top" wrapText="1"/>
      <protection/>
    </xf>
    <xf numFmtId="0" fontId="45" fillId="0" borderId="12" xfId="64" applyFont="1" applyFill="1" applyBorder="1" applyAlignment="1">
      <alignment horizontal="center" vertical="top" wrapText="1"/>
      <protection/>
    </xf>
    <xf numFmtId="3" fontId="45" fillId="0" borderId="12" xfId="0" applyNumberFormat="1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1" fontId="2" fillId="0" borderId="12" xfId="65" applyNumberFormat="1" applyFont="1" applyFill="1" applyBorder="1" applyAlignment="1">
      <alignment horizontal="center" vertical="top" wrapText="1"/>
      <protection/>
    </xf>
    <xf numFmtId="0" fontId="2" fillId="0" borderId="11" xfId="68" applyFont="1" applyFill="1" applyBorder="1" applyAlignment="1">
      <alignment horizontal="center" vertical="top" wrapText="1"/>
      <protection/>
    </xf>
    <xf numFmtId="3" fontId="2" fillId="0" borderId="11" xfId="68" applyNumberFormat="1" applyFont="1" applyFill="1" applyBorder="1" applyAlignment="1">
      <alignment horizontal="center" vertical="top" wrapText="1"/>
      <protection/>
    </xf>
    <xf numFmtId="49" fontId="2" fillId="0" borderId="12" xfId="58" applyNumberFormat="1" applyFont="1" applyFill="1" applyBorder="1" applyAlignment="1" applyProtection="1">
      <alignment horizontal="center" vertical="top" wrapText="1"/>
      <protection/>
    </xf>
    <xf numFmtId="0" fontId="2" fillId="0" borderId="12" xfId="58" applyFont="1" applyFill="1" applyBorder="1" applyAlignment="1">
      <alignment horizontal="center" vertical="top" wrapText="1"/>
      <protection/>
    </xf>
    <xf numFmtId="0" fontId="2" fillId="0" borderId="12" xfId="58" applyFont="1" applyFill="1" applyBorder="1" applyAlignment="1" applyProtection="1">
      <alignment horizontal="center" vertical="top" wrapText="1"/>
      <protection/>
    </xf>
    <xf numFmtId="168" fontId="2" fillId="0" borderId="12" xfId="68" applyNumberFormat="1" applyFont="1" applyFill="1" applyBorder="1" applyAlignment="1">
      <alignment horizontal="center" vertical="top" wrapText="1"/>
      <protection/>
    </xf>
    <xf numFmtId="1" fontId="2" fillId="0" borderId="12" xfId="58" applyNumberFormat="1" applyFont="1" applyFill="1" applyBorder="1" applyAlignment="1">
      <alignment horizontal="center" vertical="top" wrapText="1"/>
      <protection/>
    </xf>
    <xf numFmtId="3" fontId="2" fillId="0" borderId="12" xfId="79" applyNumberFormat="1" applyFont="1" applyFill="1" applyBorder="1" applyAlignment="1">
      <alignment horizontal="center" vertical="top"/>
    </xf>
    <xf numFmtId="3" fontId="2" fillId="0" borderId="12" xfId="58" applyNumberFormat="1" applyFont="1" applyFill="1" applyBorder="1" applyAlignment="1">
      <alignment horizontal="center" vertical="top" wrapText="1"/>
      <protection/>
    </xf>
    <xf numFmtId="49" fontId="2" fillId="0" borderId="12" xfId="6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top" wrapText="1"/>
      <protection/>
    </xf>
    <xf numFmtId="0" fontId="2" fillId="0" borderId="12" xfId="54" applyFont="1" applyFill="1" applyBorder="1" applyAlignment="1">
      <alignment horizontal="center" vertical="top" wrapText="1"/>
      <protection/>
    </xf>
    <xf numFmtId="0" fontId="2" fillId="0" borderId="12" xfId="56" applyFont="1" applyFill="1" applyBorder="1" applyAlignment="1">
      <alignment horizontal="center" vertical="top" wrapText="1"/>
      <protection/>
    </xf>
    <xf numFmtId="0" fontId="2" fillId="0" borderId="13" xfId="68" applyFont="1" applyFill="1" applyBorder="1" applyAlignment="1">
      <alignment horizontal="center" vertical="top" wrapText="1"/>
      <protection/>
    </xf>
    <xf numFmtId="0" fontId="2" fillId="0" borderId="14" xfId="68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166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2" fillId="0" borderId="12" xfId="60" applyFont="1" applyFill="1" applyBorder="1" applyAlignment="1">
      <alignment horizontal="center" vertical="top" wrapText="1"/>
      <protection/>
    </xf>
    <xf numFmtId="2" fontId="2" fillId="0" borderId="12" xfId="60" applyNumberFormat="1" applyFont="1" applyFill="1" applyBorder="1" applyAlignment="1">
      <alignment horizontal="center" vertical="top" wrapText="1"/>
      <protection/>
    </xf>
    <xf numFmtId="49" fontId="2" fillId="0" borderId="12" xfId="60" applyNumberFormat="1" applyFont="1" applyFill="1" applyBorder="1" applyAlignment="1">
      <alignment horizontal="center" vertical="top" wrapText="1"/>
      <protection/>
    </xf>
    <xf numFmtId="3" fontId="2" fillId="0" borderId="12" xfId="60" applyNumberFormat="1" applyFont="1" applyFill="1" applyBorder="1" applyAlignment="1">
      <alignment horizontal="center" vertical="top" wrapText="1"/>
      <protection/>
    </xf>
    <xf numFmtId="3" fontId="6" fillId="0" borderId="12" xfId="0" applyNumberFormat="1" applyFont="1" applyFill="1" applyBorder="1" applyAlignment="1">
      <alignment horizontal="center" vertical="top" wrapText="1"/>
    </xf>
    <xf numFmtId="0" fontId="2" fillId="0" borderId="12" xfId="66" applyFont="1" applyFill="1" applyBorder="1" applyAlignment="1">
      <alignment horizontal="center" vertical="top" wrapText="1"/>
      <protection/>
    </xf>
    <xf numFmtId="49" fontId="45" fillId="0" borderId="12" xfId="57" applyNumberFormat="1" applyFont="1" applyFill="1" applyBorder="1" applyAlignment="1">
      <alignment horizontal="center" vertical="top" wrapText="1"/>
      <protection/>
    </xf>
    <xf numFmtId="1" fontId="45" fillId="0" borderId="12" xfId="57" applyNumberFormat="1" applyFont="1" applyFill="1" applyBorder="1" applyAlignment="1">
      <alignment horizontal="center" vertical="top" wrapText="1"/>
      <protection/>
    </xf>
    <xf numFmtId="0" fontId="45" fillId="0" borderId="12" xfId="57" applyFont="1" applyFill="1" applyBorder="1" applyAlignment="1">
      <alignment horizontal="center" vertical="top" wrapText="1"/>
      <protection/>
    </xf>
    <xf numFmtId="49" fontId="2" fillId="0" borderId="12" xfId="61" applyNumberFormat="1" applyFont="1" applyFill="1" applyBorder="1" applyAlignment="1">
      <alignment horizontal="center" vertical="top" wrapText="1"/>
      <protection/>
    </xf>
    <xf numFmtId="0" fontId="2" fillId="0" borderId="12" xfId="61" applyFont="1" applyFill="1" applyBorder="1" applyAlignment="1">
      <alignment horizontal="center" vertical="top" wrapText="1"/>
      <protection/>
    </xf>
    <xf numFmtId="0" fontId="9" fillId="0" borderId="0" xfId="0" applyFont="1" applyFill="1" applyBorder="1" applyAlignment="1">
      <alignment/>
    </xf>
    <xf numFmtId="49" fontId="2" fillId="0" borderId="12" xfId="62" applyNumberFormat="1" applyFont="1" applyFill="1" applyBorder="1" applyAlignment="1">
      <alignment horizontal="center" vertical="top" wrapText="1"/>
      <protection/>
    </xf>
    <xf numFmtId="0" fontId="2" fillId="0" borderId="12" xfId="62" applyFont="1" applyFill="1" applyBorder="1" applyAlignment="1">
      <alignment horizontal="center" vertical="top" wrapText="1"/>
      <protection/>
    </xf>
    <xf numFmtId="3" fontId="2" fillId="0" borderId="12" xfId="62" applyNumberFormat="1" applyFont="1" applyFill="1" applyBorder="1" applyAlignment="1">
      <alignment horizontal="center" vertical="top" wrapText="1"/>
      <protection/>
    </xf>
    <xf numFmtId="1" fontId="2" fillId="0" borderId="12" xfId="62" applyNumberFormat="1" applyFont="1" applyFill="1" applyBorder="1" applyAlignment="1">
      <alignment horizontal="center" vertical="top" wrapText="1"/>
      <protection/>
    </xf>
    <xf numFmtId="0" fontId="2" fillId="0" borderId="12" xfId="68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" fontId="2" fillId="0" borderId="12" xfId="68" applyNumberFormat="1" applyFont="1" applyFill="1" applyBorder="1" applyAlignment="1">
      <alignment horizontal="center" vertical="center" wrapText="1"/>
      <protection/>
    </xf>
    <xf numFmtId="1" fontId="7" fillId="0" borderId="12" xfId="68" applyNumberFormat="1" applyFont="1" applyFill="1" applyBorder="1" applyAlignment="1">
      <alignment horizontal="center" vertical="top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79" applyNumberFormat="1" applyFont="1" applyFill="1" applyBorder="1" applyAlignment="1">
      <alignment horizontal="center" vertical="top"/>
    </xf>
    <xf numFmtId="0" fontId="48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textRotation="90" wrapText="1"/>
    </xf>
    <xf numFmtId="1" fontId="2" fillId="0" borderId="12" xfId="68" applyNumberFormat="1" applyFont="1" applyFill="1" applyBorder="1" applyAlignment="1">
      <alignment horizontal="center" vertical="top"/>
      <protection/>
    </xf>
    <xf numFmtId="1" fontId="2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top"/>
    </xf>
    <xf numFmtId="165" fontId="45" fillId="0" borderId="12" xfId="79" applyNumberFormat="1" applyFont="1" applyFill="1" applyBorder="1" applyAlignment="1">
      <alignment horizontal="center" vertical="top"/>
    </xf>
    <xf numFmtId="3" fontId="45" fillId="0" borderId="12" xfId="68" applyNumberFormat="1" applyFont="1" applyFill="1" applyBorder="1" applyAlignment="1">
      <alignment horizontal="center" vertical="top"/>
      <protection/>
    </xf>
    <xf numFmtId="3" fontId="4" fillId="0" borderId="12" xfId="6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9" fontId="2" fillId="0" borderId="12" xfId="68" applyNumberFormat="1" applyFont="1" applyFill="1" applyBorder="1" applyAlignment="1">
      <alignment horizontal="center" vertical="top"/>
      <protection/>
    </xf>
    <xf numFmtId="49" fontId="2" fillId="0" borderId="12" xfId="0" applyNumberFormat="1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center" vertical="top"/>
    </xf>
    <xf numFmtId="165" fontId="2" fillId="0" borderId="12" xfId="79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 vertical="top"/>
    </xf>
    <xf numFmtId="0" fontId="47" fillId="0" borderId="12" xfId="0" applyFont="1" applyFill="1" applyBorder="1" applyAlignment="1">
      <alignment horizontal="center" vertical="top"/>
    </xf>
    <xf numFmtId="3" fontId="45" fillId="0" borderId="12" xfId="0" applyNumberFormat="1" applyFont="1" applyFill="1" applyBorder="1" applyAlignment="1">
      <alignment horizontal="center" vertical="top"/>
    </xf>
    <xf numFmtId="3" fontId="45" fillId="0" borderId="12" xfId="79" applyNumberFormat="1" applyFont="1" applyFill="1" applyBorder="1" applyAlignment="1">
      <alignment horizontal="center" vertical="top"/>
    </xf>
    <xf numFmtId="165" fontId="47" fillId="0" borderId="12" xfId="79" applyNumberFormat="1" applyFont="1" applyFill="1" applyBorder="1" applyAlignment="1">
      <alignment horizontal="center" vertical="top"/>
    </xf>
    <xf numFmtId="0" fontId="2" fillId="0" borderId="12" xfId="68" applyFont="1" applyFill="1" applyBorder="1" applyAlignment="1">
      <alignment horizontal="center" vertical="top"/>
      <protection/>
    </xf>
    <xf numFmtId="0" fontId="9" fillId="0" borderId="0" xfId="0" applyFont="1" applyFill="1" applyBorder="1" applyAlignment="1">
      <alignment/>
    </xf>
    <xf numFmtId="3" fontId="2" fillId="0" borderId="12" xfId="55" applyNumberFormat="1" applyFont="1" applyFill="1" applyBorder="1" applyAlignment="1">
      <alignment horizontal="center" vertical="top"/>
      <protection/>
    </xf>
    <xf numFmtId="169" fontId="2" fillId="0" borderId="12" xfId="55" applyNumberFormat="1" applyFont="1" applyFill="1" applyBorder="1" applyAlignment="1">
      <alignment horizontal="center" vertical="top" wrapText="1"/>
      <protection/>
    </xf>
    <xf numFmtId="0" fontId="2" fillId="0" borderId="12" xfId="59" applyFont="1" applyFill="1" applyBorder="1" applyAlignment="1">
      <alignment horizontal="center" vertical="top" wrapText="1"/>
      <protection/>
    </xf>
    <xf numFmtId="0" fontId="45" fillId="0" borderId="13" xfId="68" applyFont="1" applyFill="1" applyBorder="1" applyAlignment="1">
      <alignment horizontal="center" vertical="top" wrapText="1"/>
      <protection/>
    </xf>
    <xf numFmtId="0" fontId="4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3" fontId="2" fillId="0" borderId="12" xfId="79" applyNumberFormat="1" applyFont="1" applyFill="1" applyBorder="1" applyAlignment="1">
      <alignment horizontal="left" vertical="top"/>
    </xf>
    <xf numFmtId="1" fontId="2" fillId="0" borderId="12" xfId="79" applyNumberFormat="1" applyFont="1" applyFill="1" applyBorder="1" applyAlignment="1">
      <alignment horizontal="center" vertical="top"/>
    </xf>
    <xf numFmtId="1" fontId="45" fillId="0" borderId="12" xfId="79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55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2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19" xfId="54"/>
    <cellStyle name="Обычный 2" xfId="55"/>
    <cellStyle name="Обычный 22" xfId="56"/>
    <cellStyle name="Обычный 26" xfId="57"/>
    <cellStyle name="Обычный 51" xfId="58"/>
    <cellStyle name="Обычный 53" xfId="59"/>
    <cellStyle name="Обычный 55" xfId="60"/>
    <cellStyle name="Обычный 61" xfId="61"/>
    <cellStyle name="Обычный 63" xfId="62"/>
    <cellStyle name="Обычный_17" xfId="63"/>
    <cellStyle name="Обычный_20" xfId="64"/>
    <cellStyle name="Обычный_Лист1" xfId="65"/>
    <cellStyle name="Обычный_Лист1 2 2" xfId="66"/>
    <cellStyle name="Обычный_Лист2" xfId="67"/>
    <cellStyle name="Обычный_Лист3" xfId="68"/>
    <cellStyle name="Обычный_Продукты фарм_21.1_Препараты фарм_21.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10 10 2 2" xfId="78"/>
    <cellStyle name="Финансовый 2 3 2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hyperlink" Target="http://www.viropt.ru/images/nomen/m1661b.jpg" TargetMode="External" /><Relationship Id="rId30" Type="http://schemas.openxmlformats.org/officeDocument/2006/relationships/hyperlink" Target="http://www.viropt.ru/images/nomen/m1661b.jpg" TargetMode="External" /><Relationship Id="rId31" Type="http://schemas.openxmlformats.org/officeDocument/2006/relationships/hyperlink" Target="http://www.viropt.ru/images/nomen/m1661b.jpg" TargetMode="External" /><Relationship Id="rId32" Type="http://schemas.openxmlformats.org/officeDocument/2006/relationships/hyperlink" Target="http://www.viropt.ru/images/nomen/m1661b.jpg" TargetMode="External" /><Relationship Id="rId33" Type="http://schemas.openxmlformats.org/officeDocument/2006/relationships/hyperlink" Target="http://www.viropt.ru/images/nomen/m1661b.jpg" TargetMode="External" /><Relationship Id="rId34" Type="http://schemas.openxmlformats.org/officeDocument/2006/relationships/hyperlink" Target="http://www.viropt.ru/images/nomen/m1661b.jpg" TargetMode="External" /><Relationship Id="rId35" Type="http://schemas.openxmlformats.org/officeDocument/2006/relationships/hyperlink" Target="http://www.viropt.ru/images/nomen/m1661b.jpg" TargetMode="External" /><Relationship Id="rId36" Type="http://schemas.openxmlformats.org/officeDocument/2006/relationships/hyperlink" Target="http://www.viropt.ru/images/nomen/m1661b.jpg" TargetMode="External" /><Relationship Id="rId37" Type="http://schemas.openxmlformats.org/officeDocument/2006/relationships/hyperlink" Target="http://www.viropt.ru/images/nomen/m1661b.jpg" TargetMode="External" /><Relationship Id="rId38" Type="http://schemas.openxmlformats.org/officeDocument/2006/relationships/hyperlink" Target="http://www.viropt.ru/images/nomen/m1661b.jpg" TargetMode="External" /><Relationship Id="rId39" Type="http://schemas.openxmlformats.org/officeDocument/2006/relationships/hyperlink" Target="http://www.viropt.ru/images/nomen/m1661b.jpg" TargetMode="External" /><Relationship Id="rId40" Type="http://schemas.openxmlformats.org/officeDocument/2006/relationships/hyperlink" Target="http://www.viropt.ru/images/nomen/m1661b.jpg" TargetMode="External" /><Relationship Id="rId41" Type="http://schemas.openxmlformats.org/officeDocument/2006/relationships/hyperlink" Target="http://www.viropt.ru/images/nomen/m1661b.jpg" TargetMode="External" /><Relationship Id="rId42" Type="http://schemas.openxmlformats.org/officeDocument/2006/relationships/hyperlink" Target="http://www.viropt.ru/images/nomen/m1661b.jpg" TargetMode="External" /><Relationship Id="rId43" Type="http://schemas.openxmlformats.org/officeDocument/2006/relationships/hyperlink" Target="http://www.viropt.ru/images/nomen/m1661b.jpg" TargetMode="External" /><Relationship Id="rId44" Type="http://schemas.openxmlformats.org/officeDocument/2006/relationships/hyperlink" Target="http://www.viropt.ru/images/nomen/m1661b.jpg" TargetMode="External" /><Relationship Id="rId45" Type="http://schemas.openxmlformats.org/officeDocument/2006/relationships/hyperlink" Target="http://www.viropt.ru/images/nomen/m1661b.jpg" TargetMode="External" /><Relationship Id="rId46" Type="http://schemas.openxmlformats.org/officeDocument/2006/relationships/hyperlink" Target="http://www.viropt.ru/images/nomen/m1661b.jpg" TargetMode="External" /><Relationship Id="rId47" Type="http://schemas.openxmlformats.org/officeDocument/2006/relationships/hyperlink" Target="http://www.viropt.ru/images/nomen/m1661b.jpg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2185"/>
  <sheetViews>
    <sheetView tabSelected="1" zoomScale="66" zoomScaleNormal="66" zoomScalePageLayoutView="0" workbookViewId="0" topLeftCell="A1">
      <selection activeCell="P264" sqref="P264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10.140625" style="1" customWidth="1"/>
    <col min="4" max="4" width="9.57421875" style="1" customWidth="1"/>
    <col min="5" max="5" width="11.57421875" style="1" customWidth="1"/>
    <col min="6" max="6" width="12.421875" style="1" customWidth="1"/>
    <col min="7" max="7" width="14.00390625" style="1" customWidth="1"/>
    <col min="8" max="8" width="14.57421875" style="1" customWidth="1"/>
    <col min="9" max="9" width="12.28125" style="1" customWidth="1"/>
    <col min="10" max="10" width="9.140625" style="1" customWidth="1"/>
    <col min="11" max="11" width="8.28125" style="1" customWidth="1"/>
    <col min="12" max="12" width="7.00390625" style="1" customWidth="1"/>
    <col min="13" max="13" width="11.57421875" style="1" customWidth="1"/>
    <col min="14" max="14" width="7.7109375" style="1" customWidth="1"/>
    <col min="15" max="15" width="6.421875" style="1" customWidth="1"/>
    <col min="16" max="16" width="8.00390625" style="1" customWidth="1"/>
    <col min="17" max="17" width="6.140625" style="1" customWidth="1"/>
    <col min="18" max="18" width="9.8515625" style="1" customWidth="1"/>
    <col min="19" max="19" width="10.8515625" style="1" customWidth="1"/>
    <col min="20" max="20" width="15.421875" style="1" customWidth="1"/>
    <col min="21" max="21" width="6.7109375" style="1" customWidth="1"/>
    <col min="22" max="22" width="8.57421875" style="1" customWidth="1"/>
    <col min="23" max="23" width="12.00390625" style="1" customWidth="1"/>
    <col min="24" max="24" width="15.7109375" style="8" customWidth="1"/>
    <col min="25" max="25" width="13.7109375" style="1" customWidth="1"/>
    <col min="26" max="26" width="7.421875" style="1" customWidth="1"/>
    <col min="27" max="27" width="7.28125" style="1" customWidth="1"/>
    <col min="28" max="28" width="6.7109375" style="1" customWidth="1"/>
    <col min="29" max="16384" width="9.140625" style="1" customWidth="1"/>
  </cols>
  <sheetData>
    <row r="2" spans="24:26" ht="14.25" customHeight="1">
      <c r="X2" s="2"/>
      <c r="Y2" s="175" t="s">
        <v>0</v>
      </c>
      <c r="Z2" s="175"/>
    </row>
    <row r="3" spans="24:28" ht="15.75" customHeight="1">
      <c r="X3" s="2"/>
      <c r="Y3" s="175" t="s">
        <v>1</v>
      </c>
      <c r="Z3" s="175"/>
      <c r="AA3" s="175"/>
      <c r="AB3" s="175"/>
    </row>
    <row r="4" spans="1:28" ht="27.7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7"/>
      <c r="M4" s="176"/>
      <c r="N4" s="176"/>
      <c r="O4" s="176"/>
      <c r="P4" s="176"/>
      <c r="Q4" s="176"/>
      <c r="R4" s="176"/>
      <c r="S4" s="177"/>
      <c r="T4" s="176"/>
      <c r="U4" s="176"/>
      <c r="V4" s="176"/>
      <c r="W4" s="176"/>
      <c r="X4" s="176"/>
      <c r="Y4" s="172" t="s">
        <v>2</v>
      </c>
      <c r="Z4" s="172"/>
      <c r="AA4" s="172"/>
      <c r="AB4" s="172"/>
    </row>
    <row r="5" spans="1:28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/>
      <c r="O5" s="4"/>
      <c r="P5" s="4"/>
      <c r="Q5" s="4"/>
      <c r="R5" s="4"/>
      <c r="S5" s="5"/>
      <c r="T5" s="4"/>
      <c r="U5" s="4"/>
      <c r="V5" s="4"/>
      <c r="W5" s="4"/>
      <c r="X5" s="7"/>
      <c r="Y5" s="178" t="s">
        <v>3</v>
      </c>
      <c r="Z5" s="178"/>
      <c r="AA5" s="178"/>
      <c r="AB5" s="178"/>
    </row>
    <row r="6" spans="25:28" ht="15.75" customHeight="1">
      <c r="Y6" s="178"/>
      <c r="Z6" s="178"/>
      <c r="AA6" s="178"/>
      <c r="AB6" s="178"/>
    </row>
    <row r="7" spans="25:28" ht="15.75" customHeight="1">
      <c r="Y7" s="172" t="s">
        <v>4</v>
      </c>
      <c r="Z7" s="172"/>
      <c r="AA7" s="172"/>
      <c r="AB7" s="172"/>
    </row>
    <row r="8" spans="25:28" ht="15.75" customHeight="1">
      <c r="Y8" s="174" t="s">
        <v>5</v>
      </c>
      <c r="Z8" s="174"/>
      <c r="AA8" s="174"/>
      <c r="AB8" s="174"/>
    </row>
    <row r="9" spans="25:28" ht="15.75" customHeight="1">
      <c r="Y9" s="172" t="s">
        <v>6</v>
      </c>
      <c r="Z9" s="172"/>
      <c r="AA9" s="172"/>
      <c r="AB9" s="172"/>
    </row>
    <row r="10" spans="23:28" ht="15.75" customHeight="1">
      <c r="W10" s="8"/>
      <c r="Y10" s="172" t="s">
        <v>7</v>
      </c>
      <c r="Z10" s="172"/>
      <c r="AA10" s="172"/>
      <c r="AB10" s="172"/>
    </row>
    <row r="11" spans="23:28" ht="15.75" customHeight="1">
      <c r="W11" s="8"/>
      <c r="Y11" s="172" t="s">
        <v>8</v>
      </c>
      <c r="Z11" s="172"/>
      <c r="AA11" s="172"/>
      <c r="AB11" s="172"/>
    </row>
    <row r="12" spans="23:28" ht="15.75" customHeight="1">
      <c r="W12" s="8"/>
      <c r="Y12" s="172" t="s">
        <v>9</v>
      </c>
      <c r="Z12" s="172"/>
      <c r="AA12" s="172"/>
      <c r="AB12" s="172"/>
    </row>
    <row r="13" spans="23:28" ht="15.75" customHeight="1">
      <c r="W13" s="8"/>
      <c r="Y13" s="172" t="s">
        <v>10</v>
      </c>
      <c r="Z13" s="172"/>
      <c r="AA13" s="172"/>
      <c r="AB13" s="172"/>
    </row>
    <row r="14" spans="23:28" ht="15.75" customHeight="1">
      <c r="W14" s="8"/>
      <c r="Y14" s="172" t="s">
        <v>11</v>
      </c>
      <c r="Z14" s="172"/>
      <c r="AA14" s="172"/>
      <c r="AB14" s="172"/>
    </row>
    <row r="15" spans="23:28" ht="15.75" customHeight="1">
      <c r="W15" s="8"/>
      <c r="Y15" s="172" t="s">
        <v>12</v>
      </c>
      <c r="Z15" s="172"/>
      <c r="AA15" s="172"/>
      <c r="AB15" s="172"/>
    </row>
    <row r="16" spans="23:28" ht="15.75" customHeight="1">
      <c r="W16" s="8"/>
      <c r="Y16" s="172" t="s">
        <v>13</v>
      </c>
      <c r="Z16" s="172"/>
      <c r="AA16" s="172"/>
      <c r="AB16" s="172"/>
    </row>
    <row r="17" spans="23:28" ht="15.75" customHeight="1">
      <c r="W17" s="8"/>
      <c r="Y17" s="6"/>
      <c r="Z17" s="6"/>
      <c r="AA17" s="6"/>
      <c r="AB17" s="6"/>
    </row>
    <row r="18" spans="1:28" ht="15.75" customHeight="1">
      <c r="A18" s="173" t="s">
        <v>14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25:28" ht="15.75" customHeight="1">
      <c r="Y19" s="6"/>
      <c r="Z19" s="6"/>
      <c r="AA19" s="6"/>
      <c r="AB19" s="9"/>
    </row>
    <row r="20" spans="1:28" s="14" customFormat="1" ht="175.5" customHeight="1">
      <c r="A20" s="10" t="s">
        <v>15</v>
      </c>
      <c r="B20" s="10" t="s">
        <v>16</v>
      </c>
      <c r="C20" s="10" t="s">
        <v>17</v>
      </c>
      <c r="D20" s="10" t="s">
        <v>18</v>
      </c>
      <c r="E20" s="10" t="s">
        <v>19</v>
      </c>
      <c r="F20" s="10" t="s">
        <v>20</v>
      </c>
      <c r="G20" s="10" t="s">
        <v>21</v>
      </c>
      <c r="H20" s="10" t="s">
        <v>22</v>
      </c>
      <c r="I20" s="10" t="s">
        <v>23</v>
      </c>
      <c r="J20" s="10" t="s">
        <v>24</v>
      </c>
      <c r="K20" s="10" t="s">
        <v>25</v>
      </c>
      <c r="L20" s="10" t="s">
        <v>26</v>
      </c>
      <c r="M20" s="10" t="s">
        <v>27</v>
      </c>
      <c r="N20" s="10" t="s">
        <v>28</v>
      </c>
      <c r="O20" s="10" t="s">
        <v>29</v>
      </c>
      <c r="P20" s="10" t="s">
        <v>30</v>
      </c>
      <c r="Q20" s="10" t="s">
        <v>31</v>
      </c>
      <c r="R20" s="10" t="s">
        <v>32</v>
      </c>
      <c r="S20" s="10" t="s">
        <v>33</v>
      </c>
      <c r="T20" s="10" t="s">
        <v>34</v>
      </c>
      <c r="U20" s="10" t="s">
        <v>35</v>
      </c>
      <c r="V20" s="10" t="s">
        <v>36</v>
      </c>
      <c r="W20" s="10" t="s">
        <v>37</v>
      </c>
      <c r="X20" s="11" t="s">
        <v>38</v>
      </c>
      <c r="Y20" s="10" t="s">
        <v>39</v>
      </c>
      <c r="Z20" s="10" t="s">
        <v>40</v>
      </c>
      <c r="AA20" s="12" t="s">
        <v>41</v>
      </c>
      <c r="AB20" s="13" t="s">
        <v>42</v>
      </c>
    </row>
    <row r="21" spans="1:28" s="14" customFormat="1" ht="21" customHeight="1">
      <c r="A21" s="10">
        <v>1</v>
      </c>
      <c r="B21" s="10">
        <v>2</v>
      </c>
      <c r="C21" s="10">
        <v>2</v>
      </c>
      <c r="D21" s="10">
        <v>3</v>
      </c>
      <c r="E21" s="10">
        <v>4</v>
      </c>
      <c r="F21" s="10" t="s">
        <v>43</v>
      </c>
      <c r="G21" s="10">
        <v>5</v>
      </c>
      <c r="H21" s="10" t="s">
        <v>44</v>
      </c>
      <c r="I21" s="10">
        <v>6</v>
      </c>
      <c r="J21" s="10" t="s">
        <v>45</v>
      </c>
      <c r="K21" s="10">
        <v>7</v>
      </c>
      <c r="L21" s="10">
        <v>8</v>
      </c>
      <c r="M21" s="15" t="s">
        <v>46</v>
      </c>
      <c r="N21" s="10">
        <v>10</v>
      </c>
      <c r="O21" s="16">
        <v>11</v>
      </c>
      <c r="P21" s="10">
        <v>12</v>
      </c>
      <c r="Q21" s="10">
        <v>13</v>
      </c>
      <c r="R21" s="10">
        <v>14</v>
      </c>
      <c r="S21" s="10">
        <v>15</v>
      </c>
      <c r="T21" s="15">
        <v>16</v>
      </c>
      <c r="U21" s="10">
        <v>17</v>
      </c>
      <c r="V21" s="10">
        <v>18</v>
      </c>
      <c r="W21" s="10">
        <v>19</v>
      </c>
      <c r="X21" s="11">
        <v>20</v>
      </c>
      <c r="Y21" s="16">
        <v>21</v>
      </c>
      <c r="Z21" s="10">
        <v>22</v>
      </c>
      <c r="AA21" s="12">
        <v>23</v>
      </c>
      <c r="AB21" s="13">
        <v>24</v>
      </c>
    </row>
    <row r="22" spans="1:28" ht="95.25" customHeight="1">
      <c r="A22" s="17" t="s">
        <v>47</v>
      </c>
      <c r="B22" s="18" t="s">
        <v>48</v>
      </c>
      <c r="C22" s="18" t="s">
        <v>49</v>
      </c>
      <c r="D22" s="18" t="s">
        <v>50</v>
      </c>
      <c r="E22" s="18" t="s">
        <v>51</v>
      </c>
      <c r="F22" s="18" t="s">
        <v>52</v>
      </c>
      <c r="G22" s="18" t="s">
        <v>53</v>
      </c>
      <c r="H22" s="18" t="s">
        <v>54</v>
      </c>
      <c r="I22" s="17"/>
      <c r="J22" s="17"/>
      <c r="K22" s="18" t="s">
        <v>55</v>
      </c>
      <c r="L22" s="19">
        <v>100</v>
      </c>
      <c r="M22" s="20" t="s">
        <v>56</v>
      </c>
      <c r="N22" s="18" t="s">
        <v>57</v>
      </c>
      <c r="O22" s="21" t="s">
        <v>58</v>
      </c>
      <c r="P22" s="18" t="s">
        <v>57</v>
      </c>
      <c r="Q22" s="18" t="s">
        <v>59</v>
      </c>
      <c r="R22" s="18" t="s">
        <v>60</v>
      </c>
      <c r="S22" s="18" t="s">
        <v>61</v>
      </c>
      <c r="T22" s="20" t="s">
        <v>62</v>
      </c>
      <c r="U22" s="18" t="s">
        <v>63</v>
      </c>
      <c r="V22" s="22">
        <v>94866</v>
      </c>
      <c r="W22" s="18">
        <v>16</v>
      </c>
      <c r="X22" s="23">
        <f>V22*W22</f>
        <v>1517856</v>
      </c>
      <c r="Y22" s="23">
        <f aca="true" t="shared" si="0" ref="Y22:Y48">X22*1.12</f>
        <v>1699998.7200000002</v>
      </c>
      <c r="Z22" s="18" t="s">
        <v>64</v>
      </c>
      <c r="AA22" s="18" t="s">
        <v>65</v>
      </c>
      <c r="AB22" s="18"/>
    </row>
    <row r="23" spans="1:28" ht="82.5" customHeight="1">
      <c r="A23" s="17" t="s">
        <v>66</v>
      </c>
      <c r="B23" s="18" t="s">
        <v>48</v>
      </c>
      <c r="C23" s="18" t="s">
        <v>49</v>
      </c>
      <c r="D23" s="18" t="s">
        <v>67</v>
      </c>
      <c r="E23" s="18" t="s">
        <v>68</v>
      </c>
      <c r="F23" s="18" t="s">
        <v>69</v>
      </c>
      <c r="G23" s="18" t="s">
        <v>70</v>
      </c>
      <c r="H23" s="18" t="s">
        <v>71</v>
      </c>
      <c r="I23" s="17"/>
      <c r="J23" s="17"/>
      <c r="K23" s="18" t="s">
        <v>72</v>
      </c>
      <c r="L23" s="17">
        <v>50</v>
      </c>
      <c r="M23" s="20" t="s">
        <v>56</v>
      </c>
      <c r="N23" s="18" t="s">
        <v>57</v>
      </c>
      <c r="O23" s="17" t="s">
        <v>73</v>
      </c>
      <c r="P23" s="18" t="s">
        <v>57</v>
      </c>
      <c r="Q23" s="18" t="s">
        <v>59</v>
      </c>
      <c r="R23" s="18" t="s">
        <v>74</v>
      </c>
      <c r="S23" s="18" t="s">
        <v>75</v>
      </c>
      <c r="T23" s="24" t="s">
        <v>76</v>
      </c>
      <c r="U23" s="24" t="s">
        <v>77</v>
      </c>
      <c r="V23" s="22">
        <v>600</v>
      </c>
      <c r="W23" s="18">
        <v>500</v>
      </c>
      <c r="X23" s="23">
        <v>0</v>
      </c>
      <c r="Y23" s="23">
        <f t="shared" si="0"/>
        <v>0</v>
      </c>
      <c r="Z23" s="18" t="s">
        <v>78</v>
      </c>
      <c r="AA23" s="18" t="s">
        <v>65</v>
      </c>
      <c r="AB23" s="18">
        <v>11</v>
      </c>
    </row>
    <row r="24" spans="1:28" ht="82.5" customHeight="1">
      <c r="A24" s="17" t="s">
        <v>79</v>
      </c>
      <c r="B24" s="18" t="s">
        <v>48</v>
      </c>
      <c r="C24" s="18" t="s">
        <v>49</v>
      </c>
      <c r="D24" s="18" t="s">
        <v>67</v>
      </c>
      <c r="E24" s="18" t="s">
        <v>68</v>
      </c>
      <c r="F24" s="18" t="s">
        <v>69</v>
      </c>
      <c r="G24" s="18" t="s">
        <v>70</v>
      </c>
      <c r="H24" s="18" t="s">
        <v>71</v>
      </c>
      <c r="I24" s="17"/>
      <c r="J24" s="17"/>
      <c r="K24" s="18" t="s">
        <v>72</v>
      </c>
      <c r="L24" s="17">
        <v>50</v>
      </c>
      <c r="M24" s="20" t="s">
        <v>56</v>
      </c>
      <c r="N24" s="18" t="s">
        <v>57</v>
      </c>
      <c r="O24" s="17" t="s">
        <v>80</v>
      </c>
      <c r="P24" s="18" t="s">
        <v>57</v>
      </c>
      <c r="Q24" s="18" t="s">
        <v>59</v>
      </c>
      <c r="R24" s="18" t="s">
        <v>74</v>
      </c>
      <c r="S24" s="18" t="s">
        <v>75</v>
      </c>
      <c r="T24" s="24" t="s">
        <v>76</v>
      </c>
      <c r="U24" s="24" t="s">
        <v>77</v>
      </c>
      <c r="V24" s="22">
        <v>600</v>
      </c>
      <c r="W24" s="18">
        <v>500</v>
      </c>
      <c r="X24" s="23">
        <f>V24*W24</f>
        <v>300000</v>
      </c>
      <c r="Y24" s="23">
        <f t="shared" si="0"/>
        <v>336000.00000000006</v>
      </c>
      <c r="Z24" s="18" t="s">
        <v>78</v>
      </c>
      <c r="AA24" s="18" t="s">
        <v>65</v>
      </c>
      <c r="AB24" s="18"/>
    </row>
    <row r="25" spans="1:28" ht="60" customHeight="1">
      <c r="A25" s="17" t="s">
        <v>81</v>
      </c>
      <c r="B25" s="18" t="s">
        <v>48</v>
      </c>
      <c r="C25" s="18" t="s">
        <v>49</v>
      </c>
      <c r="D25" s="25" t="s">
        <v>82</v>
      </c>
      <c r="E25" s="25" t="s">
        <v>83</v>
      </c>
      <c r="F25" s="18" t="s">
        <v>84</v>
      </c>
      <c r="G25" s="25" t="s">
        <v>85</v>
      </c>
      <c r="H25" s="25" t="s">
        <v>86</v>
      </c>
      <c r="I25" s="17"/>
      <c r="J25" s="17"/>
      <c r="K25" s="18" t="s">
        <v>72</v>
      </c>
      <c r="L25" s="17">
        <v>0</v>
      </c>
      <c r="M25" s="20" t="s">
        <v>56</v>
      </c>
      <c r="N25" s="18" t="s">
        <v>57</v>
      </c>
      <c r="O25" s="17" t="s">
        <v>87</v>
      </c>
      <c r="P25" s="18" t="s">
        <v>57</v>
      </c>
      <c r="Q25" s="18" t="s">
        <v>59</v>
      </c>
      <c r="R25" s="18" t="s">
        <v>74</v>
      </c>
      <c r="S25" s="18" t="s">
        <v>88</v>
      </c>
      <c r="T25" s="20">
        <v>166</v>
      </c>
      <c r="U25" s="26" t="s">
        <v>89</v>
      </c>
      <c r="V25" s="22">
        <v>100</v>
      </c>
      <c r="W25" s="18">
        <v>400</v>
      </c>
      <c r="X25" s="23">
        <f>V25*W25</f>
        <v>40000</v>
      </c>
      <c r="Y25" s="23">
        <f t="shared" si="0"/>
        <v>44800.00000000001</v>
      </c>
      <c r="Z25" s="18"/>
      <c r="AA25" s="18" t="s">
        <v>65</v>
      </c>
      <c r="AB25" s="18"/>
    </row>
    <row r="26" spans="1:28" ht="105.75" customHeight="1">
      <c r="A26" s="17" t="s">
        <v>90</v>
      </c>
      <c r="B26" s="18" t="s">
        <v>48</v>
      </c>
      <c r="C26" s="18" t="s">
        <v>49</v>
      </c>
      <c r="D26" s="27" t="s">
        <v>91</v>
      </c>
      <c r="E26" s="27" t="s">
        <v>92</v>
      </c>
      <c r="F26" s="27" t="s">
        <v>93</v>
      </c>
      <c r="G26" s="27" t="s">
        <v>94</v>
      </c>
      <c r="H26" s="27" t="s">
        <v>95</v>
      </c>
      <c r="I26" s="27"/>
      <c r="J26" s="27"/>
      <c r="K26" s="18" t="s">
        <v>72</v>
      </c>
      <c r="L26" s="27">
        <v>0</v>
      </c>
      <c r="M26" s="20" t="s">
        <v>56</v>
      </c>
      <c r="N26" s="27" t="s">
        <v>57</v>
      </c>
      <c r="O26" s="17" t="s">
        <v>96</v>
      </c>
      <c r="P26" s="27" t="s">
        <v>57</v>
      </c>
      <c r="Q26" s="27" t="s">
        <v>59</v>
      </c>
      <c r="R26" s="27" t="s">
        <v>97</v>
      </c>
      <c r="S26" s="27" t="s">
        <v>88</v>
      </c>
      <c r="T26" s="27">
        <v>166</v>
      </c>
      <c r="U26" s="27" t="s">
        <v>89</v>
      </c>
      <c r="V26" s="27">
        <v>300</v>
      </c>
      <c r="W26" s="28">
        <v>90</v>
      </c>
      <c r="X26" s="23">
        <v>0</v>
      </c>
      <c r="Y26" s="23">
        <f t="shared" si="0"/>
        <v>0</v>
      </c>
      <c r="Z26" s="18"/>
      <c r="AA26" s="18" t="s">
        <v>65</v>
      </c>
      <c r="AB26" s="18">
        <v>11</v>
      </c>
    </row>
    <row r="27" spans="1:28" ht="105.75" customHeight="1">
      <c r="A27" s="17" t="s">
        <v>98</v>
      </c>
      <c r="B27" s="18" t="s">
        <v>48</v>
      </c>
      <c r="C27" s="18" t="s">
        <v>49</v>
      </c>
      <c r="D27" s="27" t="s">
        <v>91</v>
      </c>
      <c r="E27" s="27" t="s">
        <v>92</v>
      </c>
      <c r="F27" s="27" t="s">
        <v>93</v>
      </c>
      <c r="G27" s="27" t="s">
        <v>94</v>
      </c>
      <c r="H27" s="27" t="s">
        <v>95</v>
      </c>
      <c r="I27" s="27"/>
      <c r="J27" s="27"/>
      <c r="K27" s="18" t="s">
        <v>72</v>
      </c>
      <c r="L27" s="27">
        <v>0</v>
      </c>
      <c r="M27" s="20" t="s">
        <v>56</v>
      </c>
      <c r="N27" s="27" t="s">
        <v>57</v>
      </c>
      <c r="O27" s="18" t="s">
        <v>99</v>
      </c>
      <c r="P27" s="27" t="s">
        <v>57</v>
      </c>
      <c r="Q27" s="27" t="s">
        <v>59</v>
      </c>
      <c r="R27" s="27" t="s">
        <v>97</v>
      </c>
      <c r="S27" s="27" t="s">
        <v>88</v>
      </c>
      <c r="T27" s="27">
        <v>166</v>
      </c>
      <c r="U27" s="27" t="s">
        <v>89</v>
      </c>
      <c r="V27" s="27">
        <v>300</v>
      </c>
      <c r="W27" s="28">
        <v>90</v>
      </c>
      <c r="X27" s="23">
        <f>V27*W27</f>
        <v>27000</v>
      </c>
      <c r="Y27" s="23">
        <f t="shared" si="0"/>
        <v>30240.000000000004</v>
      </c>
      <c r="Z27" s="18"/>
      <c r="AA27" s="18" t="s">
        <v>65</v>
      </c>
      <c r="AB27" s="18"/>
    </row>
    <row r="28" spans="1:28" ht="105.75" customHeight="1">
      <c r="A28" s="17" t="s">
        <v>100</v>
      </c>
      <c r="B28" s="18" t="s">
        <v>48</v>
      </c>
      <c r="C28" s="18" t="s">
        <v>49</v>
      </c>
      <c r="D28" s="25" t="s">
        <v>101</v>
      </c>
      <c r="E28" s="29" t="s">
        <v>102</v>
      </c>
      <c r="F28" s="29" t="s">
        <v>103</v>
      </c>
      <c r="G28" s="29" t="s">
        <v>104</v>
      </c>
      <c r="H28" s="29" t="s">
        <v>105</v>
      </c>
      <c r="I28" s="17" t="s">
        <v>106</v>
      </c>
      <c r="J28" s="17"/>
      <c r="K28" s="18" t="s">
        <v>72</v>
      </c>
      <c r="L28" s="17">
        <v>70</v>
      </c>
      <c r="M28" s="20" t="s">
        <v>56</v>
      </c>
      <c r="N28" s="27" t="s">
        <v>57</v>
      </c>
      <c r="O28" s="17" t="s">
        <v>107</v>
      </c>
      <c r="P28" s="18" t="s">
        <v>57</v>
      </c>
      <c r="Q28" s="18" t="s">
        <v>59</v>
      </c>
      <c r="R28" s="18" t="s">
        <v>97</v>
      </c>
      <c r="S28" s="18" t="s">
        <v>88</v>
      </c>
      <c r="T28" s="30" t="s">
        <v>108</v>
      </c>
      <c r="U28" s="25" t="s">
        <v>109</v>
      </c>
      <c r="V28" s="17">
        <v>302</v>
      </c>
      <c r="W28" s="19">
        <v>120</v>
      </c>
      <c r="X28" s="23">
        <v>0</v>
      </c>
      <c r="Y28" s="23">
        <f t="shared" si="0"/>
        <v>0</v>
      </c>
      <c r="Z28" s="18"/>
      <c r="AA28" s="18" t="s">
        <v>65</v>
      </c>
      <c r="AB28" s="18">
        <v>8.11</v>
      </c>
    </row>
    <row r="29" spans="1:28" ht="105.75" customHeight="1">
      <c r="A29" s="17" t="s">
        <v>110</v>
      </c>
      <c r="B29" s="18" t="s">
        <v>48</v>
      </c>
      <c r="C29" s="18" t="s">
        <v>49</v>
      </c>
      <c r="D29" s="25" t="s">
        <v>101</v>
      </c>
      <c r="E29" s="29" t="s">
        <v>102</v>
      </c>
      <c r="F29" s="29" t="s">
        <v>111</v>
      </c>
      <c r="G29" s="29" t="s">
        <v>104</v>
      </c>
      <c r="H29" s="29" t="s">
        <v>112</v>
      </c>
      <c r="I29" s="17" t="s">
        <v>106</v>
      </c>
      <c r="J29" s="17"/>
      <c r="K29" s="18" t="s">
        <v>72</v>
      </c>
      <c r="L29" s="17">
        <v>0</v>
      </c>
      <c r="M29" s="20" t="s">
        <v>56</v>
      </c>
      <c r="N29" s="27" t="s">
        <v>57</v>
      </c>
      <c r="O29" s="17" t="s">
        <v>113</v>
      </c>
      <c r="P29" s="18" t="s">
        <v>57</v>
      </c>
      <c r="Q29" s="18" t="s">
        <v>59</v>
      </c>
      <c r="R29" s="18" t="s">
        <v>97</v>
      </c>
      <c r="S29" s="18" t="s">
        <v>88</v>
      </c>
      <c r="T29" s="30" t="s">
        <v>108</v>
      </c>
      <c r="U29" s="25" t="s">
        <v>109</v>
      </c>
      <c r="V29" s="17">
        <v>302</v>
      </c>
      <c r="W29" s="19">
        <v>120</v>
      </c>
      <c r="X29" s="23">
        <f>V29*W29</f>
        <v>36240</v>
      </c>
      <c r="Y29" s="23">
        <f t="shared" si="0"/>
        <v>40588.8</v>
      </c>
      <c r="Z29" s="18"/>
      <c r="AA29" s="18" t="s">
        <v>65</v>
      </c>
      <c r="AB29" s="18"/>
    </row>
    <row r="30" spans="1:28" ht="96" customHeight="1">
      <c r="A30" s="17" t="s">
        <v>114</v>
      </c>
      <c r="B30" s="18" t="s">
        <v>48</v>
      </c>
      <c r="C30" s="18" t="s">
        <v>49</v>
      </c>
      <c r="D30" s="25" t="s">
        <v>115</v>
      </c>
      <c r="E30" s="25" t="s">
        <v>116</v>
      </c>
      <c r="F30" s="18" t="s">
        <v>117</v>
      </c>
      <c r="G30" s="25" t="s">
        <v>118</v>
      </c>
      <c r="H30" s="17" t="s">
        <v>119</v>
      </c>
      <c r="I30" s="18" t="s">
        <v>120</v>
      </c>
      <c r="J30" s="18"/>
      <c r="K30" s="18" t="s">
        <v>72</v>
      </c>
      <c r="L30" s="17">
        <v>0</v>
      </c>
      <c r="M30" s="20" t="s">
        <v>56</v>
      </c>
      <c r="N30" s="18" t="s">
        <v>57</v>
      </c>
      <c r="O30" s="17" t="s">
        <v>107</v>
      </c>
      <c r="P30" s="18" t="s">
        <v>57</v>
      </c>
      <c r="Q30" s="18" t="s">
        <v>59</v>
      </c>
      <c r="R30" s="18" t="s">
        <v>74</v>
      </c>
      <c r="S30" s="18" t="s">
        <v>88</v>
      </c>
      <c r="T30" s="30">
        <v>5111</v>
      </c>
      <c r="U30" s="25" t="s">
        <v>121</v>
      </c>
      <c r="V30" s="22">
        <v>120</v>
      </c>
      <c r="W30" s="18">
        <v>250</v>
      </c>
      <c r="X30" s="23">
        <v>0</v>
      </c>
      <c r="Y30" s="23">
        <f t="shared" si="0"/>
        <v>0</v>
      </c>
      <c r="Z30" s="18"/>
      <c r="AA30" s="18" t="s">
        <v>65</v>
      </c>
      <c r="AB30" s="18" t="s">
        <v>122</v>
      </c>
    </row>
    <row r="31" spans="1:28" s="31" customFormat="1" ht="105" customHeight="1">
      <c r="A31" s="17" t="s">
        <v>123</v>
      </c>
      <c r="B31" s="18" t="s">
        <v>48</v>
      </c>
      <c r="C31" s="18" t="s">
        <v>49</v>
      </c>
      <c r="D31" s="25" t="s">
        <v>124</v>
      </c>
      <c r="E31" s="25" t="s">
        <v>125</v>
      </c>
      <c r="F31" s="25" t="s">
        <v>126</v>
      </c>
      <c r="G31" s="25" t="s">
        <v>127</v>
      </c>
      <c r="H31" s="25" t="s">
        <v>128</v>
      </c>
      <c r="I31" s="25"/>
      <c r="J31" s="25"/>
      <c r="K31" s="18" t="s">
        <v>72</v>
      </c>
      <c r="L31" s="17">
        <v>0</v>
      </c>
      <c r="M31" s="20" t="s">
        <v>56</v>
      </c>
      <c r="N31" s="18" t="s">
        <v>57</v>
      </c>
      <c r="O31" s="17" t="s">
        <v>107</v>
      </c>
      <c r="P31" s="18" t="s">
        <v>57</v>
      </c>
      <c r="Q31" s="18" t="s">
        <v>59</v>
      </c>
      <c r="R31" s="18" t="s">
        <v>74</v>
      </c>
      <c r="S31" s="18" t="s">
        <v>88</v>
      </c>
      <c r="T31" s="20">
        <v>796</v>
      </c>
      <c r="U31" s="18" t="s">
        <v>129</v>
      </c>
      <c r="V31" s="22">
        <v>25</v>
      </c>
      <c r="W31" s="18">
        <v>300</v>
      </c>
      <c r="X31" s="23">
        <v>0</v>
      </c>
      <c r="Y31" s="23">
        <f t="shared" si="0"/>
        <v>0</v>
      </c>
      <c r="Z31" s="18"/>
      <c r="AA31" s="18" t="s">
        <v>65</v>
      </c>
      <c r="AB31" s="18">
        <v>11</v>
      </c>
    </row>
    <row r="32" spans="1:28" s="31" customFormat="1" ht="105" customHeight="1">
      <c r="A32" s="17" t="s">
        <v>130</v>
      </c>
      <c r="B32" s="18" t="s">
        <v>48</v>
      </c>
      <c r="C32" s="18" t="s">
        <v>49</v>
      </c>
      <c r="D32" s="25" t="s">
        <v>124</v>
      </c>
      <c r="E32" s="25" t="s">
        <v>125</v>
      </c>
      <c r="F32" s="25" t="s">
        <v>126</v>
      </c>
      <c r="G32" s="25" t="s">
        <v>127</v>
      </c>
      <c r="H32" s="25" t="s">
        <v>128</v>
      </c>
      <c r="I32" s="25"/>
      <c r="J32" s="25"/>
      <c r="K32" s="18" t="s">
        <v>72</v>
      </c>
      <c r="L32" s="17">
        <v>0</v>
      </c>
      <c r="M32" s="20" t="s">
        <v>56</v>
      </c>
      <c r="N32" s="18" t="s">
        <v>57</v>
      </c>
      <c r="O32" s="17" t="s">
        <v>113</v>
      </c>
      <c r="P32" s="18" t="s">
        <v>57</v>
      </c>
      <c r="Q32" s="18" t="s">
        <v>59</v>
      </c>
      <c r="R32" s="18" t="s">
        <v>74</v>
      </c>
      <c r="S32" s="18" t="s">
        <v>88</v>
      </c>
      <c r="T32" s="20">
        <v>796</v>
      </c>
      <c r="U32" s="18" t="s">
        <v>129</v>
      </c>
      <c r="V32" s="22">
        <v>25</v>
      </c>
      <c r="W32" s="18">
        <v>300</v>
      </c>
      <c r="X32" s="23">
        <f>V32*W32</f>
        <v>7500</v>
      </c>
      <c r="Y32" s="23">
        <f t="shared" si="0"/>
        <v>8400</v>
      </c>
      <c r="Z32" s="18"/>
      <c r="AA32" s="18" t="s">
        <v>65</v>
      </c>
      <c r="AB32" s="18"/>
    </row>
    <row r="33" spans="1:28" s="31" customFormat="1" ht="99" customHeight="1">
      <c r="A33" s="17" t="s">
        <v>131</v>
      </c>
      <c r="B33" s="18" t="s">
        <v>48</v>
      </c>
      <c r="C33" s="18" t="s">
        <v>49</v>
      </c>
      <c r="D33" s="32" t="s">
        <v>132</v>
      </c>
      <c r="E33" s="29" t="s">
        <v>133</v>
      </c>
      <c r="F33" s="29" t="s">
        <v>134</v>
      </c>
      <c r="G33" s="32" t="s">
        <v>135</v>
      </c>
      <c r="H33" s="29" t="s">
        <v>136</v>
      </c>
      <c r="I33" s="17"/>
      <c r="J33" s="17"/>
      <c r="K33" s="18" t="s">
        <v>72</v>
      </c>
      <c r="L33" s="22">
        <v>100</v>
      </c>
      <c r="M33" s="20" t="s">
        <v>56</v>
      </c>
      <c r="N33" s="18" t="s">
        <v>57</v>
      </c>
      <c r="O33" s="17" t="s">
        <v>107</v>
      </c>
      <c r="P33" s="18" t="s">
        <v>57</v>
      </c>
      <c r="Q33" s="18" t="s">
        <v>59</v>
      </c>
      <c r="R33" s="20" t="s">
        <v>137</v>
      </c>
      <c r="S33" s="18" t="s">
        <v>75</v>
      </c>
      <c r="T33" s="20">
        <v>796</v>
      </c>
      <c r="U33" s="18" t="s">
        <v>129</v>
      </c>
      <c r="V33" s="17">
        <f>10+2</f>
        <v>12</v>
      </c>
      <c r="W33" s="19">
        <v>500</v>
      </c>
      <c r="X33" s="23">
        <v>0</v>
      </c>
      <c r="Y33" s="23">
        <f t="shared" si="0"/>
        <v>0</v>
      </c>
      <c r="Z33" s="18" t="s">
        <v>64</v>
      </c>
      <c r="AA33" s="18" t="s">
        <v>65</v>
      </c>
      <c r="AB33" s="18">
        <v>11</v>
      </c>
    </row>
    <row r="34" spans="1:28" s="31" customFormat="1" ht="99" customHeight="1">
      <c r="A34" s="17" t="s">
        <v>138</v>
      </c>
      <c r="B34" s="18" t="s">
        <v>48</v>
      </c>
      <c r="C34" s="18" t="s">
        <v>49</v>
      </c>
      <c r="D34" s="32" t="s">
        <v>132</v>
      </c>
      <c r="E34" s="29" t="s">
        <v>133</v>
      </c>
      <c r="F34" s="29" t="s">
        <v>134</v>
      </c>
      <c r="G34" s="32" t="s">
        <v>135</v>
      </c>
      <c r="H34" s="29" t="s">
        <v>136</v>
      </c>
      <c r="I34" s="17"/>
      <c r="J34" s="17"/>
      <c r="K34" s="18" t="s">
        <v>72</v>
      </c>
      <c r="L34" s="22">
        <v>100</v>
      </c>
      <c r="M34" s="20" t="s">
        <v>56</v>
      </c>
      <c r="N34" s="18" t="s">
        <v>57</v>
      </c>
      <c r="O34" s="17" t="s">
        <v>113</v>
      </c>
      <c r="P34" s="18" t="s">
        <v>57</v>
      </c>
      <c r="Q34" s="18" t="s">
        <v>59</v>
      </c>
      <c r="R34" s="20" t="s">
        <v>137</v>
      </c>
      <c r="S34" s="18" t="s">
        <v>75</v>
      </c>
      <c r="T34" s="20">
        <v>796</v>
      </c>
      <c r="U34" s="18" t="s">
        <v>129</v>
      </c>
      <c r="V34" s="17">
        <f>10+2</f>
        <v>12</v>
      </c>
      <c r="W34" s="19">
        <v>500</v>
      </c>
      <c r="X34" s="23">
        <f>V34*W34</f>
        <v>6000</v>
      </c>
      <c r="Y34" s="23">
        <f t="shared" si="0"/>
        <v>6720.000000000001</v>
      </c>
      <c r="Z34" s="18" t="s">
        <v>64</v>
      </c>
      <c r="AA34" s="18" t="s">
        <v>65</v>
      </c>
      <c r="AB34" s="18"/>
    </row>
    <row r="35" spans="1:28" s="31" customFormat="1" ht="89.25">
      <c r="A35" s="17" t="s">
        <v>139</v>
      </c>
      <c r="B35" s="18" t="s">
        <v>48</v>
      </c>
      <c r="C35" s="18" t="s">
        <v>49</v>
      </c>
      <c r="D35" s="27" t="s">
        <v>140</v>
      </c>
      <c r="E35" s="29" t="s">
        <v>141</v>
      </c>
      <c r="F35" s="29" t="s">
        <v>142</v>
      </c>
      <c r="G35" s="29" t="s">
        <v>143</v>
      </c>
      <c r="H35" s="29" t="s">
        <v>144</v>
      </c>
      <c r="I35" s="17"/>
      <c r="J35" s="17"/>
      <c r="K35" s="18" t="s">
        <v>72</v>
      </c>
      <c r="L35" s="17">
        <v>54</v>
      </c>
      <c r="M35" s="20" t="s">
        <v>56</v>
      </c>
      <c r="N35" s="18" t="s">
        <v>57</v>
      </c>
      <c r="O35" s="17" t="s">
        <v>107</v>
      </c>
      <c r="P35" s="18" t="s">
        <v>57</v>
      </c>
      <c r="Q35" s="18" t="s">
        <v>59</v>
      </c>
      <c r="R35" s="20" t="s">
        <v>137</v>
      </c>
      <c r="S35" s="18" t="s">
        <v>75</v>
      </c>
      <c r="T35" s="20">
        <v>796</v>
      </c>
      <c r="U35" s="18" t="s">
        <v>129</v>
      </c>
      <c r="V35" s="17">
        <f>5+2</f>
        <v>7</v>
      </c>
      <c r="W35" s="19">
        <v>893</v>
      </c>
      <c r="X35" s="23">
        <v>0</v>
      </c>
      <c r="Y35" s="23">
        <f t="shared" si="0"/>
        <v>0</v>
      </c>
      <c r="Z35" s="18" t="s">
        <v>64</v>
      </c>
      <c r="AA35" s="18" t="s">
        <v>65</v>
      </c>
      <c r="AB35" s="18">
        <v>11</v>
      </c>
    </row>
    <row r="36" spans="1:28" s="31" customFormat="1" ht="89.25">
      <c r="A36" s="17" t="s">
        <v>145</v>
      </c>
      <c r="B36" s="18" t="s">
        <v>48</v>
      </c>
      <c r="C36" s="18" t="s">
        <v>49</v>
      </c>
      <c r="D36" s="27" t="s">
        <v>140</v>
      </c>
      <c r="E36" s="29" t="s">
        <v>141</v>
      </c>
      <c r="F36" s="29" t="s">
        <v>142</v>
      </c>
      <c r="G36" s="29" t="s">
        <v>143</v>
      </c>
      <c r="H36" s="29" t="s">
        <v>146</v>
      </c>
      <c r="I36" s="17"/>
      <c r="J36" s="17"/>
      <c r="K36" s="18" t="s">
        <v>72</v>
      </c>
      <c r="L36" s="17">
        <v>54</v>
      </c>
      <c r="M36" s="20" t="s">
        <v>56</v>
      </c>
      <c r="N36" s="18" t="s">
        <v>57</v>
      </c>
      <c r="O36" s="17" t="s">
        <v>113</v>
      </c>
      <c r="P36" s="18" t="s">
        <v>57</v>
      </c>
      <c r="Q36" s="18" t="s">
        <v>59</v>
      </c>
      <c r="R36" s="20" t="s">
        <v>137</v>
      </c>
      <c r="S36" s="18" t="s">
        <v>75</v>
      </c>
      <c r="T36" s="20">
        <v>796</v>
      </c>
      <c r="U36" s="18" t="s">
        <v>129</v>
      </c>
      <c r="V36" s="17">
        <f>5+2</f>
        <v>7</v>
      </c>
      <c r="W36" s="19">
        <v>893</v>
      </c>
      <c r="X36" s="23">
        <f>V36*W36</f>
        <v>6251</v>
      </c>
      <c r="Y36" s="23">
        <f t="shared" si="0"/>
        <v>7001.120000000001</v>
      </c>
      <c r="Z36" s="18" t="s">
        <v>64</v>
      </c>
      <c r="AA36" s="18" t="s">
        <v>65</v>
      </c>
      <c r="AB36" s="18"/>
    </row>
    <row r="37" spans="1:28" s="31" customFormat="1" ht="89.25">
      <c r="A37" s="17" t="s">
        <v>147</v>
      </c>
      <c r="B37" s="18" t="s">
        <v>48</v>
      </c>
      <c r="C37" s="18" t="s">
        <v>49</v>
      </c>
      <c r="D37" s="27" t="s">
        <v>148</v>
      </c>
      <c r="E37" s="29" t="s">
        <v>141</v>
      </c>
      <c r="F37" s="29" t="s">
        <v>142</v>
      </c>
      <c r="G37" s="29" t="s">
        <v>149</v>
      </c>
      <c r="H37" s="29" t="s">
        <v>150</v>
      </c>
      <c r="I37" s="17" t="s">
        <v>151</v>
      </c>
      <c r="J37" s="17"/>
      <c r="K37" s="18" t="s">
        <v>72</v>
      </c>
      <c r="L37" s="17">
        <v>54</v>
      </c>
      <c r="M37" s="20" t="s">
        <v>56</v>
      </c>
      <c r="N37" s="18" t="s">
        <v>57</v>
      </c>
      <c r="O37" s="17" t="s">
        <v>107</v>
      </c>
      <c r="P37" s="18" t="s">
        <v>57</v>
      </c>
      <c r="Q37" s="18" t="s">
        <v>59</v>
      </c>
      <c r="R37" s="20" t="s">
        <v>137</v>
      </c>
      <c r="S37" s="18" t="s">
        <v>75</v>
      </c>
      <c r="T37" s="20">
        <v>796</v>
      </c>
      <c r="U37" s="18" t="s">
        <v>129</v>
      </c>
      <c r="V37" s="17">
        <f>5+2</f>
        <v>7</v>
      </c>
      <c r="W37" s="19">
        <v>893</v>
      </c>
      <c r="X37" s="23">
        <v>0</v>
      </c>
      <c r="Y37" s="23">
        <f t="shared" si="0"/>
        <v>0</v>
      </c>
      <c r="Z37" s="18" t="s">
        <v>64</v>
      </c>
      <c r="AA37" s="18" t="s">
        <v>65</v>
      </c>
      <c r="AB37" s="18">
        <v>11</v>
      </c>
    </row>
    <row r="38" spans="1:28" s="31" customFormat="1" ht="89.25">
      <c r="A38" s="17" t="s">
        <v>152</v>
      </c>
      <c r="B38" s="18" t="s">
        <v>48</v>
      </c>
      <c r="C38" s="18" t="s">
        <v>49</v>
      </c>
      <c r="D38" s="27" t="s">
        <v>148</v>
      </c>
      <c r="E38" s="29" t="s">
        <v>141</v>
      </c>
      <c r="F38" s="29" t="s">
        <v>142</v>
      </c>
      <c r="G38" s="29" t="s">
        <v>149</v>
      </c>
      <c r="H38" s="29" t="s">
        <v>150</v>
      </c>
      <c r="I38" s="17" t="s">
        <v>151</v>
      </c>
      <c r="J38" s="17"/>
      <c r="K38" s="18" t="s">
        <v>72</v>
      </c>
      <c r="L38" s="17">
        <v>54</v>
      </c>
      <c r="M38" s="20" t="s">
        <v>56</v>
      </c>
      <c r="N38" s="18" t="s">
        <v>57</v>
      </c>
      <c r="O38" s="17" t="s">
        <v>113</v>
      </c>
      <c r="P38" s="18" t="s">
        <v>57</v>
      </c>
      <c r="Q38" s="18" t="s">
        <v>59</v>
      </c>
      <c r="R38" s="20" t="s">
        <v>137</v>
      </c>
      <c r="S38" s="18" t="s">
        <v>75</v>
      </c>
      <c r="T38" s="20">
        <v>796</v>
      </c>
      <c r="U38" s="18" t="s">
        <v>129</v>
      </c>
      <c r="V38" s="17">
        <f>5+2</f>
        <v>7</v>
      </c>
      <c r="W38" s="19">
        <v>893</v>
      </c>
      <c r="X38" s="23">
        <f>V38*W38</f>
        <v>6251</v>
      </c>
      <c r="Y38" s="23">
        <f t="shared" si="0"/>
        <v>7001.120000000001</v>
      </c>
      <c r="Z38" s="18" t="s">
        <v>64</v>
      </c>
      <c r="AA38" s="18" t="s">
        <v>65</v>
      </c>
      <c r="AB38" s="18"/>
    </row>
    <row r="39" spans="1:28" s="31" customFormat="1" ht="102">
      <c r="A39" s="17" t="s">
        <v>153</v>
      </c>
      <c r="B39" s="18" t="s">
        <v>48</v>
      </c>
      <c r="C39" s="18" t="s">
        <v>49</v>
      </c>
      <c r="D39" s="17" t="s">
        <v>154</v>
      </c>
      <c r="E39" s="18" t="s">
        <v>141</v>
      </c>
      <c r="F39" s="17" t="s">
        <v>142</v>
      </c>
      <c r="G39" s="17" t="s">
        <v>155</v>
      </c>
      <c r="H39" s="17" t="s">
        <v>156</v>
      </c>
      <c r="I39" s="18"/>
      <c r="J39" s="18"/>
      <c r="K39" s="18" t="s">
        <v>72</v>
      </c>
      <c r="L39" s="17">
        <v>0</v>
      </c>
      <c r="M39" s="20" t="s">
        <v>56</v>
      </c>
      <c r="N39" s="18" t="s">
        <v>57</v>
      </c>
      <c r="O39" s="17" t="s">
        <v>107</v>
      </c>
      <c r="P39" s="18" t="s">
        <v>57</v>
      </c>
      <c r="Q39" s="18" t="s">
        <v>59</v>
      </c>
      <c r="R39" s="18" t="s">
        <v>74</v>
      </c>
      <c r="S39" s="18" t="s">
        <v>88</v>
      </c>
      <c r="T39" s="20" t="s">
        <v>157</v>
      </c>
      <c r="U39" s="18" t="s">
        <v>129</v>
      </c>
      <c r="V39" s="17">
        <f>5+4</f>
        <v>9</v>
      </c>
      <c r="W39" s="19">
        <v>3285.9700000000003</v>
      </c>
      <c r="X39" s="23">
        <v>0</v>
      </c>
      <c r="Y39" s="23">
        <f t="shared" si="0"/>
        <v>0</v>
      </c>
      <c r="Z39" s="18"/>
      <c r="AA39" s="18" t="s">
        <v>65</v>
      </c>
      <c r="AB39" s="18">
        <v>11</v>
      </c>
    </row>
    <row r="40" spans="1:28" s="31" customFormat="1" ht="102">
      <c r="A40" s="17" t="s">
        <v>158</v>
      </c>
      <c r="B40" s="18" t="s">
        <v>48</v>
      </c>
      <c r="C40" s="18" t="s">
        <v>49</v>
      </c>
      <c r="D40" s="17" t="s">
        <v>154</v>
      </c>
      <c r="E40" s="18" t="s">
        <v>141</v>
      </c>
      <c r="F40" s="17" t="s">
        <v>142</v>
      </c>
      <c r="G40" s="17" t="s">
        <v>155</v>
      </c>
      <c r="H40" s="17" t="s">
        <v>156</v>
      </c>
      <c r="I40" s="18"/>
      <c r="J40" s="18"/>
      <c r="K40" s="18" t="s">
        <v>72</v>
      </c>
      <c r="L40" s="17">
        <v>0</v>
      </c>
      <c r="M40" s="20" t="s">
        <v>56</v>
      </c>
      <c r="N40" s="18" t="s">
        <v>57</v>
      </c>
      <c r="O40" s="17" t="s">
        <v>113</v>
      </c>
      <c r="P40" s="18" t="s">
        <v>57</v>
      </c>
      <c r="Q40" s="18" t="s">
        <v>59</v>
      </c>
      <c r="R40" s="18" t="s">
        <v>74</v>
      </c>
      <c r="S40" s="18" t="s">
        <v>88</v>
      </c>
      <c r="T40" s="20" t="s">
        <v>157</v>
      </c>
      <c r="U40" s="18" t="s">
        <v>129</v>
      </c>
      <c r="V40" s="17">
        <f>5+4</f>
        <v>9</v>
      </c>
      <c r="W40" s="19">
        <v>3285.9700000000003</v>
      </c>
      <c r="X40" s="23">
        <f>V40*W40</f>
        <v>29573.730000000003</v>
      </c>
      <c r="Y40" s="23">
        <f t="shared" si="0"/>
        <v>33122.577600000004</v>
      </c>
      <c r="Z40" s="18"/>
      <c r="AA40" s="18" t="s">
        <v>65</v>
      </c>
      <c r="AB40" s="18"/>
    </row>
    <row r="41" spans="1:28" s="31" customFormat="1" ht="139.5" customHeight="1">
      <c r="A41" s="17" t="s">
        <v>159</v>
      </c>
      <c r="B41" s="18" t="s">
        <v>48</v>
      </c>
      <c r="C41" s="18" t="s">
        <v>49</v>
      </c>
      <c r="D41" s="24" t="s">
        <v>160</v>
      </c>
      <c r="E41" s="29" t="s">
        <v>161</v>
      </c>
      <c r="F41" s="29" t="s">
        <v>162</v>
      </c>
      <c r="G41" s="29" t="s">
        <v>163</v>
      </c>
      <c r="H41" s="29" t="s">
        <v>164</v>
      </c>
      <c r="I41" s="17" t="s">
        <v>165</v>
      </c>
      <c r="J41" s="17"/>
      <c r="K41" s="18" t="s">
        <v>72</v>
      </c>
      <c r="L41" s="17">
        <v>0</v>
      </c>
      <c r="M41" s="20" t="s">
        <v>56</v>
      </c>
      <c r="N41" s="18" t="s">
        <v>57</v>
      </c>
      <c r="O41" s="17" t="s">
        <v>107</v>
      </c>
      <c r="P41" s="18" t="s">
        <v>57</v>
      </c>
      <c r="Q41" s="18" t="s">
        <v>59</v>
      </c>
      <c r="R41" s="18" t="s">
        <v>74</v>
      </c>
      <c r="S41" s="18" t="s">
        <v>88</v>
      </c>
      <c r="T41" s="20">
        <v>796</v>
      </c>
      <c r="U41" s="18" t="s">
        <v>129</v>
      </c>
      <c r="V41" s="17">
        <v>100</v>
      </c>
      <c r="W41" s="19">
        <v>450</v>
      </c>
      <c r="X41" s="23">
        <v>0</v>
      </c>
      <c r="Y41" s="23">
        <f t="shared" si="0"/>
        <v>0</v>
      </c>
      <c r="Z41" s="18"/>
      <c r="AA41" s="18" t="s">
        <v>65</v>
      </c>
      <c r="AB41" s="18">
        <v>11</v>
      </c>
    </row>
    <row r="42" spans="1:28" s="31" customFormat="1" ht="139.5" customHeight="1">
      <c r="A42" s="17" t="s">
        <v>166</v>
      </c>
      <c r="B42" s="18" t="s">
        <v>48</v>
      </c>
      <c r="C42" s="18" t="s">
        <v>49</v>
      </c>
      <c r="D42" s="24" t="s">
        <v>160</v>
      </c>
      <c r="E42" s="29" t="s">
        <v>161</v>
      </c>
      <c r="F42" s="29" t="s">
        <v>162</v>
      </c>
      <c r="G42" s="29" t="s">
        <v>163</v>
      </c>
      <c r="H42" s="29" t="s">
        <v>164</v>
      </c>
      <c r="I42" s="17" t="s">
        <v>165</v>
      </c>
      <c r="J42" s="17"/>
      <c r="K42" s="18" t="s">
        <v>72</v>
      </c>
      <c r="L42" s="17">
        <v>0</v>
      </c>
      <c r="M42" s="20" t="s">
        <v>56</v>
      </c>
      <c r="N42" s="18" t="s">
        <v>57</v>
      </c>
      <c r="O42" s="17" t="s">
        <v>113</v>
      </c>
      <c r="P42" s="18" t="s">
        <v>57</v>
      </c>
      <c r="Q42" s="18" t="s">
        <v>59</v>
      </c>
      <c r="R42" s="18" t="s">
        <v>74</v>
      </c>
      <c r="S42" s="18" t="s">
        <v>88</v>
      </c>
      <c r="T42" s="20">
        <v>796</v>
      </c>
      <c r="U42" s="18" t="s">
        <v>129</v>
      </c>
      <c r="V42" s="17">
        <v>100</v>
      </c>
      <c r="W42" s="19">
        <v>450</v>
      </c>
      <c r="X42" s="23">
        <f>V42*W42</f>
        <v>45000</v>
      </c>
      <c r="Y42" s="23">
        <f t="shared" si="0"/>
        <v>50400.00000000001</v>
      </c>
      <c r="Z42" s="18"/>
      <c r="AA42" s="18" t="s">
        <v>65</v>
      </c>
      <c r="AB42" s="18"/>
    </row>
    <row r="43" spans="1:28" s="31" customFormat="1" ht="102">
      <c r="A43" s="17" t="s">
        <v>167</v>
      </c>
      <c r="B43" s="18" t="s">
        <v>48</v>
      </c>
      <c r="C43" s="18" t="s">
        <v>49</v>
      </c>
      <c r="D43" s="18" t="s">
        <v>168</v>
      </c>
      <c r="E43" s="18" t="s">
        <v>169</v>
      </c>
      <c r="F43" s="18" t="s">
        <v>170</v>
      </c>
      <c r="G43" s="18" t="s">
        <v>171</v>
      </c>
      <c r="H43" s="18" t="s">
        <v>172</v>
      </c>
      <c r="I43" s="17"/>
      <c r="J43" s="17"/>
      <c r="K43" s="18" t="s">
        <v>55</v>
      </c>
      <c r="L43" s="17">
        <v>0</v>
      </c>
      <c r="M43" s="20" t="s">
        <v>56</v>
      </c>
      <c r="N43" s="18" t="s">
        <v>57</v>
      </c>
      <c r="O43" s="17" t="s">
        <v>173</v>
      </c>
      <c r="P43" s="18" t="s">
        <v>57</v>
      </c>
      <c r="Q43" s="18" t="s">
        <v>59</v>
      </c>
      <c r="R43" s="18" t="s">
        <v>174</v>
      </c>
      <c r="S43" s="18" t="s">
        <v>61</v>
      </c>
      <c r="T43" s="20" t="s">
        <v>157</v>
      </c>
      <c r="U43" s="18" t="s">
        <v>129</v>
      </c>
      <c r="V43" s="17">
        <v>10</v>
      </c>
      <c r="W43" s="19">
        <v>500</v>
      </c>
      <c r="X43" s="23">
        <f>V43*W43</f>
        <v>5000</v>
      </c>
      <c r="Y43" s="23">
        <f t="shared" si="0"/>
        <v>5600.000000000001</v>
      </c>
      <c r="Z43" s="18"/>
      <c r="AA43" s="18" t="s">
        <v>65</v>
      </c>
      <c r="AB43" s="18"/>
    </row>
    <row r="44" spans="1:28" s="31" customFormat="1" ht="120" customHeight="1">
      <c r="A44" s="17" t="s">
        <v>175</v>
      </c>
      <c r="B44" s="18" t="s">
        <v>48</v>
      </c>
      <c r="C44" s="18" t="s">
        <v>49</v>
      </c>
      <c r="D44" s="29" t="s">
        <v>176</v>
      </c>
      <c r="E44" s="29" t="s">
        <v>177</v>
      </c>
      <c r="F44" s="29" t="s">
        <v>178</v>
      </c>
      <c r="G44" s="18" t="s">
        <v>179</v>
      </c>
      <c r="H44" s="18" t="s">
        <v>180</v>
      </c>
      <c r="I44" s="17"/>
      <c r="J44" s="17"/>
      <c r="K44" s="18" t="s">
        <v>72</v>
      </c>
      <c r="L44" s="22">
        <v>0</v>
      </c>
      <c r="M44" s="20" t="s">
        <v>56</v>
      </c>
      <c r="N44" s="18" t="s">
        <v>57</v>
      </c>
      <c r="O44" s="17" t="s">
        <v>107</v>
      </c>
      <c r="P44" s="18" t="s">
        <v>57</v>
      </c>
      <c r="Q44" s="18" t="s">
        <v>59</v>
      </c>
      <c r="R44" s="18" t="s">
        <v>74</v>
      </c>
      <c r="S44" s="18" t="s">
        <v>88</v>
      </c>
      <c r="T44" s="20" t="s">
        <v>181</v>
      </c>
      <c r="U44" s="26" t="s">
        <v>89</v>
      </c>
      <c r="V44" s="17">
        <v>150</v>
      </c>
      <c r="W44" s="19">
        <v>223</v>
      </c>
      <c r="X44" s="23">
        <v>0</v>
      </c>
      <c r="Y44" s="23">
        <f t="shared" si="0"/>
        <v>0</v>
      </c>
      <c r="Z44" s="18"/>
      <c r="AA44" s="18" t="s">
        <v>65</v>
      </c>
      <c r="AB44" s="18">
        <v>11</v>
      </c>
    </row>
    <row r="45" spans="1:28" s="31" customFormat="1" ht="120" customHeight="1">
      <c r="A45" s="17" t="s">
        <v>182</v>
      </c>
      <c r="B45" s="18" t="s">
        <v>48</v>
      </c>
      <c r="C45" s="18" t="s">
        <v>49</v>
      </c>
      <c r="D45" s="29" t="s">
        <v>176</v>
      </c>
      <c r="E45" s="29" t="s">
        <v>177</v>
      </c>
      <c r="F45" s="29" t="s">
        <v>178</v>
      </c>
      <c r="G45" s="18" t="s">
        <v>179</v>
      </c>
      <c r="H45" s="18" t="s">
        <v>180</v>
      </c>
      <c r="I45" s="17"/>
      <c r="J45" s="17"/>
      <c r="K45" s="18" t="s">
        <v>72</v>
      </c>
      <c r="L45" s="22">
        <v>0</v>
      </c>
      <c r="M45" s="20" t="s">
        <v>56</v>
      </c>
      <c r="N45" s="18" t="s">
        <v>57</v>
      </c>
      <c r="O45" s="17" t="s">
        <v>113</v>
      </c>
      <c r="P45" s="18" t="s">
        <v>57</v>
      </c>
      <c r="Q45" s="18" t="s">
        <v>59</v>
      </c>
      <c r="R45" s="18" t="s">
        <v>74</v>
      </c>
      <c r="S45" s="18" t="s">
        <v>88</v>
      </c>
      <c r="T45" s="20" t="s">
        <v>181</v>
      </c>
      <c r="U45" s="26" t="s">
        <v>89</v>
      </c>
      <c r="V45" s="17">
        <v>150</v>
      </c>
      <c r="W45" s="19">
        <v>223</v>
      </c>
      <c r="X45" s="23">
        <f>V45*W45</f>
        <v>33450</v>
      </c>
      <c r="Y45" s="23">
        <f t="shared" si="0"/>
        <v>37464</v>
      </c>
      <c r="Z45" s="18"/>
      <c r="AA45" s="18" t="s">
        <v>65</v>
      </c>
      <c r="AB45" s="18"/>
    </row>
    <row r="46" spans="1:28" s="31" customFormat="1" ht="102">
      <c r="A46" s="17" t="s">
        <v>183</v>
      </c>
      <c r="B46" s="18" t="s">
        <v>48</v>
      </c>
      <c r="C46" s="18" t="s">
        <v>49</v>
      </c>
      <c r="D46" s="25" t="s">
        <v>184</v>
      </c>
      <c r="E46" s="29" t="s">
        <v>185</v>
      </c>
      <c r="F46" s="29" t="s">
        <v>186</v>
      </c>
      <c r="G46" s="29" t="s">
        <v>187</v>
      </c>
      <c r="H46" s="29" t="s">
        <v>188</v>
      </c>
      <c r="I46" s="17" t="s">
        <v>189</v>
      </c>
      <c r="J46" s="17"/>
      <c r="K46" s="18" t="s">
        <v>72</v>
      </c>
      <c r="L46" s="17">
        <v>100</v>
      </c>
      <c r="M46" s="20" t="s">
        <v>56</v>
      </c>
      <c r="N46" s="18" t="s">
        <v>57</v>
      </c>
      <c r="O46" s="17" t="s">
        <v>96</v>
      </c>
      <c r="P46" s="18" t="s">
        <v>57</v>
      </c>
      <c r="Q46" s="18" t="s">
        <v>59</v>
      </c>
      <c r="R46" s="18" t="s">
        <v>190</v>
      </c>
      <c r="S46" s="18" t="s">
        <v>88</v>
      </c>
      <c r="T46" s="20">
        <v>5108</v>
      </c>
      <c r="U46" s="25" t="s">
        <v>191</v>
      </c>
      <c r="V46" s="17">
        <v>35</v>
      </c>
      <c r="W46" s="33">
        <v>2168.3673469387754</v>
      </c>
      <c r="X46" s="23">
        <v>0</v>
      </c>
      <c r="Y46" s="23">
        <f t="shared" si="0"/>
        <v>0</v>
      </c>
      <c r="Z46" s="18" t="s">
        <v>64</v>
      </c>
      <c r="AA46" s="18" t="s">
        <v>65</v>
      </c>
      <c r="AB46" s="18" t="s">
        <v>192</v>
      </c>
    </row>
    <row r="47" spans="1:28" s="31" customFormat="1" ht="102">
      <c r="A47" s="17" t="s">
        <v>193</v>
      </c>
      <c r="B47" s="18" t="s">
        <v>48</v>
      </c>
      <c r="C47" s="18" t="s">
        <v>49</v>
      </c>
      <c r="D47" s="25" t="s">
        <v>184</v>
      </c>
      <c r="E47" s="29" t="s">
        <v>185</v>
      </c>
      <c r="F47" s="29" t="s">
        <v>186</v>
      </c>
      <c r="G47" s="29" t="s">
        <v>187</v>
      </c>
      <c r="H47" s="29" t="s">
        <v>188</v>
      </c>
      <c r="I47" s="17" t="s">
        <v>189</v>
      </c>
      <c r="J47" s="17"/>
      <c r="K47" s="18" t="s">
        <v>72</v>
      </c>
      <c r="L47" s="17">
        <v>100</v>
      </c>
      <c r="M47" s="20" t="s">
        <v>56</v>
      </c>
      <c r="N47" s="18" t="s">
        <v>57</v>
      </c>
      <c r="O47" s="18" t="s">
        <v>99</v>
      </c>
      <c r="P47" s="18" t="s">
        <v>57</v>
      </c>
      <c r="Q47" s="18" t="s">
        <v>59</v>
      </c>
      <c r="R47" s="18" t="s">
        <v>190</v>
      </c>
      <c r="S47" s="18" t="s">
        <v>194</v>
      </c>
      <c r="T47" s="20">
        <v>5108</v>
      </c>
      <c r="U47" s="25" t="s">
        <v>191</v>
      </c>
      <c r="V47" s="17">
        <v>35</v>
      </c>
      <c r="W47" s="33">
        <v>2168.3673469387754</v>
      </c>
      <c r="X47" s="23">
        <f>V47*W47</f>
        <v>75892.85714285714</v>
      </c>
      <c r="Y47" s="23">
        <f t="shared" si="0"/>
        <v>85000.00000000001</v>
      </c>
      <c r="Z47" s="18" t="s">
        <v>64</v>
      </c>
      <c r="AA47" s="18" t="s">
        <v>65</v>
      </c>
      <c r="AB47" s="18"/>
    </row>
    <row r="48" spans="1:28" s="31" customFormat="1" ht="102">
      <c r="A48" s="17" t="s">
        <v>195</v>
      </c>
      <c r="B48" s="18" t="s">
        <v>48</v>
      </c>
      <c r="C48" s="18" t="s">
        <v>49</v>
      </c>
      <c r="D48" s="17" t="s">
        <v>196</v>
      </c>
      <c r="E48" s="17" t="s">
        <v>197</v>
      </c>
      <c r="F48" s="18" t="s">
        <v>198</v>
      </c>
      <c r="G48" s="17" t="s">
        <v>199</v>
      </c>
      <c r="H48" s="17" t="s">
        <v>200</v>
      </c>
      <c r="I48" s="18" t="s">
        <v>201</v>
      </c>
      <c r="J48" s="18"/>
      <c r="K48" s="18" t="s">
        <v>55</v>
      </c>
      <c r="L48" s="17">
        <v>0</v>
      </c>
      <c r="M48" s="20" t="s">
        <v>56</v>
      </c>
      <c r="N48" s="18" t="s">
        <v>57</v>
      </c>
      <c r="O48" s="17" t="s">
        <v>202</v>
      </c>
      <c r="P48" s="18" t="s">
        <v>57</v>
      </c>
      <c r="Q48" s="18" t="s">
        <v>59</v>
      </c>
      <c r="R48" s="18" t="s">
        <v>174</v>
      </c>
      <c r="S48" s="18" t="s">
        <v>61</v>
      </c>
      <c r="T48" s="20">
        <v>796</v>
      </c>
      <c r="U48" s="18" t="s">
        <v>129</v>
      </c>
      <c r="V48" s="17">
        <v>2</v>
      </c>
      <c r="W48" s="22">
        <v>3125</v>
      </c>
      <c r="X48" s="23">
        <f>V48*W48</f>
        <v>6250</v>
      </c>
      <c r="Y48" s="23">
        <f t="shared" si="0"/>
        <v>7000.000000000001</v>
      </c>
      <c r="Z48" s="17"/>
      <c r="AA48" s="18" t="s">
        <v>65</v>
      </c>
      <c r="AB48" s="18"/>
    </row>
    <row r="49" spans="1:28" s="31" customFormat="1" ht="140.25">
      <c r="A49" s="17" t="s">
        <v>203</v>
      </c>
      <c r="B49" s="18" t="s">
        <v>204</v>
      </c>
      <c r="C49" s="18" t="s">
        <v>205</v>
      </c>
      <c r="D49" s="17" t="s">
        <v>206</v>
      </c>
      <c r="E49" s="18" t="s">
        <v>207</v>
      </c>
      <c r="F49" s="17" t="s">
        <v>208</v>
      </c>
      <c r="G49" s="17" t="s">
        <v>209</v>
      </c>
      <c r="H49" s="17" t="s">
        <v>210</v>
      </c>
      <c r="I49" s="17" t="s">
        <v>211</v>
      </c>
      <c r="J49" s="20"/>
      <c r="K49" s="20" t="s">
        <v>72</v>
      </c>
      <c r="L49" s="20" t="s">
        <v>212</v>
      </c>
      <c r="M49" s="17">
        <v>231010000</v>
      </c>
      <c r="N49" s="18" t="s">
        <v>57</v>
      </c>
      <c r="O49" s="20" t="s">
        <v>213</v>
      </c>
      <c r="P49" s="18" t="s">
        <v>57</v>
      </c>
      <c r="Q49" s="18" t="s">
        <v>59</v>
      </c>
      <c r="R49" s="18" t="s">
        <v>74</v>
      </c>
      <c r="S49" s="18" t="s">
        <v>88</v>
      </c>
      <c r="T49" s="20">
        <v>796</v>
      </c>
      <c r="U49" s="18" t="s">
        <v>129</v>
      </c>
      <c r="V49" s="17">
        <v>1</v>
      </c>
      <c r="W49" s="19">
        <v>25000</v>
      </c>
      <c r="X49" s="23">
        <f>W49*V49</f>
        <v>25000</v>
      </c>
      <c r="Y49" s="23">
        <f>X49*(1+12%)</f>
        <v>28000.000000000004</v>
      </c>
      <c r="Z49" s="18"/>
      <c r="AA49" s="18" t="s">
        <v>65</v>
      </c>
      <c r="AB49" s="18"/>
    </row>
    <row r="50" spans="1:28" s="31" customFormat="1" ht="127.5">
      <c r="A50" s="17" t="s">
        <v>214</v>
      </c>
      <c r="B50" s="18" t="s">
        <v>204</v>
      </c>
      <c r="C50" s="18" t="s">
        <v>49</v>
      </c>
      <c r="D50" s="18" t="s">
        <v>215</v>
      </c>
      <c r="E50" s="29" t="s">
        <v>216</v>
      </c>
      <c r="F50" s="29" t="s">
        <v>217</v>
      </c>
      <c r="G50" s="29" t="s">
        <v>218</v>
      </c>
      <c r="H50" s="29" t="s">
        <v>219</v>
      </c>
      <c r="I50" s="17"/>
      <c r="J50" s="17"/>
      <c r="K50" s="18" t="s">
        <v>55</v>
      </c>
      <c r="L50" s="17">
        <v>100</v>
      </c>
      <c r="M50" s="18">
        <v>231010000</v>
      </c>
      <c r="N50" s="18" t="s">
        <v>57</v>
      </c>
      <c r="O50" s="17" t="s">
        <v>58</v>
      </c>
      <c r="P50" s="18" t="s">
        <v>57</v>
      </c>
      <c r="Q50" s="18" t="s">
        <v>59</v>
      </c>
      <c r="R50" s="18" t="s">
        <v>220</v>
      </c>
      <c r="S50" s="18" t="s">
        <v>61</v>
      </c>
      <c r="T50" s="18">
        <v>214</v>
      </c>
      <c r="U50" s="20" t="s">
        <v>221</v>
      </c>
      <c r="V50" s="17">
        <v>750000</v>
      </c>
      <c r="W50" s="33">
        <v>18</v>
      </c>
      <c r="X50" s="23">
        <f>V50*W50</f>
        <v>13500000</v>
      </c>
      <c r="Y50" s="23">
        <f>X50*1.12</f>
        <v>15120000.000000002</v>
      </c>
      <c r="Z50" s="18" t="s">
        <v>64</v>
      </c>
      <c r="AA50" s="18" t="s">
        <v>65</v>
      </c>
      <c r="AB50" s="18"/>
    </row>
    <row r="51" spans="1:28" s="31" customFormat="1" ht="102">
      <c r="A51" s="17" t="s">
        <v>222</v>
      </c>
      <c r="B51" s="18" t="s">
        <v>204</v>
      </c>
      <c r="C51" s="18" t="s">
        <v>49</v>
      </c>
      <c r="D51" s="24" t="s">
        <v>223</v>
      </c>
      <c r="E51" s="29" t="s">
        <v>207</v>
      </c>
      <c r="F51" s="29" t="s">
        <v>207</v>
      </c>
      <c r="G51" s="29" t="s">
        <v>224</v>
      </c>
      <c r="H51" s="29" t="s">
        <v>225</v>
      </c>
      <c r="I51" s="18" t="s">
        <v>226</v>
      </c>
      <c r="J51" s="18"/>
      <c r="K51" s="18" t="s">
        <v>72</v>
      </c>
      <c r="L51" s="17">
        <v>0</v>
      </c>
      <c r="M51" s="18">
        <v>231010000</v>
      </c>
      <c r="N51" s="18" t="s">
        <v>57</v>
      </c>
      <c r="O51" s="18" t="s">
        <v>173</v>
      </c>
      <c r="P51" s="18" t="s">
        <v>57</v>
      </c>
      <c r="Q51" s="18" t="s">
        <v>59</v>
      </c>
      <c r="R51" s="18" t="s">
        <v>74</v>
      </c>
      <c r="S51" s="18" t="s">
        <v>88</v>
      </c>
      <c r="T51" s="20">
        <v>796</v>
      </c>
      <c r="U51" s="18" t="s">
        <v>129</v>
      </c>
      <c r="V51" s="17">
        <v>5</v>
      </c>
      <c r="W51" s="33">
        <v>500</v>
      </c>
      <c r="X51" s="23">
        <f aca="true" t="shared" si="1" ref="X51:X89">V51*W51</f>
        <v>2500</v>
      </c>
      <c r="Y51" s="23">
        <f aca="true" t="shared" si="2" ref="Y51:Y114">X51*1.12</f>
        <v>2800.0000000000005</v>
      </c>
      <c r="Z51" s="18"/>
      <c r="AA51" s="18" t="s">
        <v>65</v>
      </c>
      <c r="AB51" s="18"/>
    </row>
    <row r="52" spans="1:28" s="31" customFormat="1" ht="102">
      <c r="A52" s="17" t="s">
        <v>227</v>
      </c>
      <c r="B52" s="18" t="s">
        <v>204</v>
      </c>
      <c r="C52" s="18" t="s">
        <v>49</v>
      </c>
      <c r="D52" s="24" t="s">
        <v>223</v>
      </c>
      <c r="E52" s="29" t="s">
        <v>207</v>
      </c>
      <c r="F52" s="29" t="s">
        <v>207</v>
      </c>
      <c r="G52" s="29" t="s">
        <v>224</v>
      </c>
      <c r="H52" s="29" t="s">
        <v>228</v>
      </c>
      <c r="I52" s="18" t="s">
        <v>229</v>
      </c>
      <c r="J52" s="18"/>
      <c r="K52" s="18" t="s">
        <v>72</v>
      </c>
      <c r="L52" s="17">
        <v>0</v>
      </c>
      <c r="M52" s="18">
        <v>231010000</v>
      </c>
      <c r="N52" s="18" t="s">
        <v>57</v>
      </c>
      <c r="O52" s="18" t="s">
        <v>173</v>
      </c>
      <c r="P52" s="18" t="s">
        <v>57</v>
      </c>
      <c r="Q52" s="18" t="s">
        <v>59</v>
      </c>
      <c r="R52" s="18" t="s">
        <v>74</v>
      </c>
      <c r="S52" s="18" t="s">
        <v>88</v>
      </c>
      <c r="T52" s="20">
        <v>796</v>
      </c>
      <c r="U52" s="18" t="s">
        <v>129</v>
      </c>
      <c r="V52" s="17">
        <v>5</v>
      </c>
      <c r="W52" s="33">
        <v>500</v>
      </c>
      <c r="X52" s="23">
        <f t="shared" si="1"/>
        <v>2500</v>
      </c>
      <c r="Y52" s="23">
        <f t="shared" si="2"/>
        <v>2800.0000000000005</v>
      </c>
      <c r="Z52" s="18"/>
      <c r="AA52" s="18" t="s">
        <v>65</v>
      </c>
      <c r="AB52" s="18"/>
    </row>
    <row r="53" spans="1:28" s="31" customFormat="1" ht="204">
      <c r="A53" s="17" t="s">
        <v>230</v>
      </c>
      <c r="B53" s="18" t="s">
        <v>204</v>
      </c>
      <c r="C53" s="18" t="s">
        <v>49</v>
      </c>
      <c r="D53" s="24" t="s">
        <v>231</v>
      </c>
      <c r="E53" s="24" t="s">
        <v>232</v>
      </c>
      <c r="F53" s="24" t="s">
        <v>233</v>
      </c>
      <c r="G53" s="24" t="s">
        <v>234</v>
      </c>
      <c r="H53" s="24" t="s">
        <v>235</v>
      </c>
      <c r="I53" s="24" t="s">
        <v>236</v>
      </c>
      <c r="J53" s="24"/>
      <c r="K53" s="18" t="s">
        <v>72</v>
      </c>
      <c r="L53" s="17">
        <v>0</v>
      </c>
      <c r="M53" s="18">
        <v>231010000</v>
      </c>
      <c r="N53" s="18" t="s">
        <v>57</v>
      </c>
      <c r="O53" s="17" t="s">
        <v>73</v>
      </c>
      <c r="P53" s="18" t="s">
        <v>57</v>
      </c>
      <c r="Q53" s="18" t="s">
        <v>59</v>
      </c>
      <c r="R53" s="18" t="s">
        <v>74</v>
      </c>
      <c r="S53" s="18" t="s">
        <v>88</v>
      </c>
      <c r="T53" s="20" t="s">
        <v>157</v>
      </c>
      <c r="U53" s="18" t="s">
        <v>129</v>
      </c>
      <c r="V53" s="17">
        <v>50</v>
      </c>
      <c r="W53" s="33">
        <v>100</v>
      </c>
      <c r="X53" s="23">
        <f t="shared" si="1"/>
        <v>5000</v>
      </c>
      <c r="Y53" s="23">
        <f t="shared" si="2"/>
        <v>5600.000000000001</v>
      </c>
      <c r="Z53" s="33"/>
      <c r="AA53" s="18" t="s">
        <v>65</v>
      </c>
      <c r="AB53" s="18"/>
    </row>
    <row r="54" spans="1:28" s="31" customFormat="1" ht="204">
      <c r="A54" s="17" t="s">
        <v>237</v>
      </c>
      <c r="B54" s="18" t="s">
        <v>204</v>
      </c>
      <c r="C54" s="18" t="s">
        <v>49</v>
      </c>
      <c r="D54" s="24" t="s">
        <v>238</v>
      </c>
      <c r="E54" s="24" t="s">
        <v>232</v>
      </c>
      <c r="F54" s="24" t="s">
        <v>232</v>
      </c>
      <c r="G54" s="24" t="s">
        <v>239</v>
      </c>
      <c r="H54" s="24" t="s">
        <v>240</v>
      </c>
      <c r="I54" s="24" t="s">
        <v>241</v>
      </c>
      <c r="J54" s="24"/>
      <c r="K54" s="18" t="s">
        <v>72</v>
      </c>
      <c r="L54" s="17">
        <v>0</v>
      </c>
      <c r="M54" s="18">
        <v>231010000</v>
      </c>
      <c r="N54" s="18" t="s">
        <v>57</v>
      </c>
      <c r="O54" s="17" t="s">
        <v>73</v>
      </c>
      <c r="P54" s="18" t="s">
        <v>57</v>
      </c>
      <c r="Q54" s="18" t="s">
        <v>59</v>
      </c>
      <c r="R54" s="18" t="s">
        <v>74</v>
      </c>
      <c r="S54" s="18" t="s">
        <v>88</v>
      </c>
      <c r="T54" s="20" t="s">
        <v>157</v>
      </c>
      <c r="U54" s="18" t="s">
        <v>129</v>
      </c>
      <c r="V54" s="17">
        <v>100</v>
      </c>
      <c r="W54" s="33">
        <v>100</v>
      </c>
      <c r="X54" s="23">
        <f t="shared" si="1"/>
        <v>10000</v>
      </c>
      <c r="Y54" s="23">
        <f t="shared" si="2"/>
        <v>11200.000000000002</v>
      </c>
      <c r="Z54" s="33"/>
      <c r="AA54" s="18" t="s">
        <v>65</v>
      </c>
      <c r="AB54" s="18"/>
    </row>
    <row r="55" spans="1:28" s="31" customFormat="1" ht="216.75">
      <c r="A55" s="17" t="s">
        <v>242</v>
      </c>
      <c r="B55" s="18" t="s">
        <v>204</v>
      </c>
      <c r="C55" s="17" t="s">
        <v>49</v>
      </c>
      <c r="D55" s="24" t="s">
        <v>243</v>
      </c>
      <c r="E55" s="24" t="s">
        <v>244</v>
      </c>
      <c r="F55" s="18" t="s">
        <v>245</v>
      </c>
      <c r="G55" s="24" t="s">
        <v>246</v>
      </c>
      <c r="H55" s="24" t="s">
        <v>247</v>
      </c>
      <c r="I55" s="17" t="s">
        <v>248</v>
      </c>
      <c r="J55" s="17"/>
      <c r="K55" s="18" t="s">
        <v>72</v>
      </c>
      <c r="L55" s="17">
        <v>0</v>
      </c>
      <c r="M55" s="18">
        <v>231010000</v>
      </c>
      <c r="N55" s="18" t="s">
        <v>57</v>
      </c>
      <c r="O55" s="17" t="s">
        <v>249</v>
      </c>
      <c r="P55" s="18" t="s">
        <v>57</v>
      </c>
      <c r="Q55" s="18" t="s">
        <v>59</v>
      </c>
      <c r="R55" s="18" t="s">
        <v>250</v>
      </c>
      <c r="S55" s="18" t="s">
        <v>88</v>
      </c>
      <c r="T55" s="20" t="s">
        <v>157</v>
      </c>
      <c r="U55" s="18" t="s">
        <v>129</v>
      </c>
      <c r="V55" s="17">
        <v>50</v>
      </c>
      <c r="W55" s="33">
        <f>7590*1.1</f>
        <v>8349</v>
      </c>
      <c r="X55" s="23">
        <f t="shared" si="1"/>
        <v>417450</v>
      </c>
      <c r="Y55" s="23">
        <f t="shared" si="2"/>
        <v>467544.00000000006</v>
      </c>
      <c r="Z55" s="33"/>
      <c r="AA55" s="18" t="s">
        <v>65</v>
      </c>
      <c r="AB55" s="18"/>
    </row>
    <row r="56" spans="1:28" s="31" customFormat="1" ht="216.75">
      <c r="A56" s="17" t="s">
        <v>251</v>
      </c>
      <c r="B56" s="18" t="s">
        <v>204</v>
      </c>
      <c r="C56" s="17" t="s">
        <v>49</v>
      </c>
      <c r="D56" s="24" t="s">
        <v>243</v>
      </c>
      <c r="E56" s="24" t="s">
        <v>244</v>
      </c>
      <c r="F56" s="18" t="s">
        <v>245</v>
      </c>
      <c r="G56" s="24" t="s">
        <v>246</v>
      </c>
      <c r="H56" s="17" t="s">
        <v>252</v>
      </c>
      <c r="I56" s="17" t="s">
        <v>253</v>
      </c>
      <c r="J56" s="17"/>
      <c r="K56" s="18" t="s">
        <v>72</v>
      </c>
      <c r="L56" s="17">
        <v>0</v>
      </c>
      <c r="M56" s="18">
        <v>231010000</v>
      </c>
      <c r="N56" s="18" t="s">
        <v>57</v>
      </c>
      <c r="O56" s="17" t="s">
        <v>107</v>
      </c>
      <c r="P56" s="18" t="s">
        <v>57</v>
      </c>
      <c r="Q56" s="18" t="s">
        <v>59</v>
      </c>
      <c r="R56" s="18" t="s">
        <v>250</v>
      </c>
      <c r="S56" s="18" t="s">
        <v>88</v>
      </c>
      <c r="T56" s="20" t="s">
        <v>157</v>
      </c>
      <c r="U56" s="18" t="s">
        <v>129</v>
      </c>
      <c r="V56" s="17">
        <v>50</v>
      </c>
      <c r="W56" s="33">
        <f>6696*1.1</f>
        <v>7365.6</v>
      </c>
      <c r="X56" s="23">
        <f t="shared" si="1"/>
        <v>368280</v>
      </c>
      <c r="Y56" s="23">
        <f t="shared" si="2"/>
        <v>412473.60000000003</v>
      </c>
      <c r="Z56" s="33"/>
      <c r="AA56" s="18" t="s">
        <v>65</v>
      </c>
      <c r="AB56" s="18"/>
    </row>
    <row r="57" spans="1:28" s="31" customFormat="1" ht="84" customHeight="1">
      <c r="A57" s="17" t="s">
        <v>254</v>
      </c>
      <c r="B57" s="18" t="s">
        <v>204</v>
      </c>
      <c r="C57" s="17" t="s">
        <v>49</v>
      </c>
      <c r="D57" s="24" t="s">
        <v>243</v>
      </c>
      <c r="E57" s="24" t="s">
        <v>244</v>
      </c>
      <c r="F57" s="18" t="s">
        <v>245</v>
      </c>
      <c r="G57" s="24" t="s">
        <v>246</v>
      </c>
      <c r="H57" s="17" t="s">
        <v>252</v>
      </c>
      <c r="I57" s="17" t="s">
        <v>255</v>
      </c>
      <c r="J57" s="17"/>
      <c r="K57" s="18" t="s">
        <v>72</v>
      </c>
      <c r="L57" s="17">
        <v>0</v>
      </c>
      <c r="M57" s="18">
        <v>231010000</v>
      </c>
      <c r="N57" s="18" t="s">
        <v>57</v>
      </c>
      <c r="O57" s="17" t="s">
        <v>107</v>
      </c>
      <c r="P57" s="18" t="s">
        <v>57</v>
      </c>
      <c r="Q57" s="18" t="s">
        <v>59</v>
      </c>
      <c r="R57" s="18" t="s">
        <v>250</v>
      </c>
      <c r="S57" s="18" t="s">
        <v>88</v>
      </c>
      <c r="T57" s="20" t="s">
        <v>157</v>
      </c>
      <c r="U57" s="18" t="s">
        <v>129</v>
      </c>
      <c r="V57" s="17">
        <v>50</v>
      </c>
      <c r="W57" s="33">
        <f>6696*1.1</f>
        <v>7365.6</v>
      </c>
      <c r="X57" s="23">
        <f t="shared" si="1"/>
        <v>368280</v>
      </c>
      <c r="Y57" s="23">
        <f t="shared" si="2"/>
        <v>412473.60000000003</v>
      </c>
      <c r="Z57" s="33"/>
      <c r="AA57" s="18" t="s">
        <v>65</v>
      </c>
      <c r="AB57" s="18"/>
    </row>
    <row r="58" spans="1:28" s="31" customFormat="1" ht="165.75">
      <c r="A58" s="17" t="s">
        <v>256</v>
      </c>
      <c r="B58" s="18" t="s">
        <v>204</v>
      </c>
      <c r="C58" s="17" t="s">
        <v>49</v>
      </c>
      <c r="D58" s="24" t="s">
        <v>243</v>
      </c>
      <c r="E58" s="24" t="s">
        <v>244</v>
      </c>
      <c r="F58" s="24" t="s">
        <v>245</v>
      </c>
      <c r="G58" s="24" t="s">
        <v>246</v>
      </c>
      <c r="H58" s="24" t="s">
        <v>252</v>
      </c>
      <c r="I58" s="17" t="s">
        <v>257</v>
      </c>
      <c r="J58" s="17"/>
      <c r="K58" s="18" t="s">
        <v>72</v>
      </c>
      <c r="L58" s="17">
        <v>0</v>
      </c>
      <c r="M58" s="18">
        <v>231010000</v>
      </c>
      <c r="N58" s="18" t="s">
        <v>57</v>
      </c>
      <c r="O58" s="17" t="s">
        <v>107</v>
      </c>
      <c r="P58" s="18" t="s">
        <v>57</v>
      </c>
      <c r="Q58" s="18" t="s">
        <v>59</v>
      </c>
      <c r="R58" s="18" t="s">
        <v>250</v>
      </c>
      <c r="S58" s="18" t="s">
        <v>88</v>
      </c>
      <c r="T58" s="20" t="s">
        <v>157</v>
      </c>
      <c r="U58" s="18" t="s">
        <v>129</v>
      </c>
      <c r="V58" s="17">
        <v>20</v>
      </c>
      <c r="W58" s="33">
        <f>8500*1.1</f>
        <v>9350</v>
      </c>
      <c r="X58" s="23">
        <f t="shared" si="1"/>
        <v>187000</v>
      </c>
      <c r="Y58" s="23">
        <f t="shared" si="2"/>
        <v>209440.00000000003</v>
      </c>
      <c r="Z58" s="33"/>
      <c r="AA58" s="18" t="s">
        <v>65</v>
      </c>
      <c r="AB58" s="18"/>
    </row>
    <row r="59" spans="1:28" s="31" customFormat="1" ht="97.5" customHeight="1">
      <c r="A59" s="17" t="s">
        <v>258</v>
      </c>
      <c r="B59" s="18" t="s">
        <v>204</v>
      </c>
      <c r="C59" s="18" t="s">
        <v>49</v>
      </c>
      <c r="D59" s="24" t="s">
        <v>259</v>
      </c>
      <c r="E59" s="17" t="s">
        <v>260</v>
      </c>
      <c r="F59" s="17" t="s">
        <v>261</v>
      </c>
      <c r="G59" s="17" t="s">
        <v>262</v>
      </c>
      <c r="H59" s="17" t="s">
        <v>263</v>
      </c>
      <c r="I59" s="17" t="s">
        <v>264</v>
      </c>
      <c r="J59" s="17"/>
      <c r="K59" s="18" t="s">
        <v>72</v>
      </c>
      <c r="L59" s="17">
        <v>0</v>
      </c>
      <c r="M59" s="18">
        <v>231010000</v>
      </c>
      <c r="N59" s="18" t="s">
        <v>57</v>
      </c>
      <c r="O59" s="17" t="s">
        <v>173</v>
      </c>
      <c r="P59" s="18" t="s">
        <v>57</v>
      </c>
      <c r="Q59" s="18" t="s">
        <v>59</v>
      </c>
      <c r="R59" s="18" t="s">
        <v>74</v>
      </c>
      <c r="S59" s="18" t="s">
        <v>88</v>
      </c>
      <c r="T59" s="20" t="s">
        <v>157</v>
      </c>
      <c r="U59" s="18" t="s">
        <v>129</v>
      </c>
      <c r="V59" s="17">
        <v>15</v>
      </c>
      <c r="W59" s="33">
        <v>350</v>
      </c>
      <c r="X59" s="23">
        <f t="shared" si="1"/>
        <v>5250</v>
      </c>
      <c r="Y59" s="23">
        <f t="shared" si="2"/>
        <v>5880.000000000001</v>
      </c>
      <c r="Z59" s="33"/>
      <c r="AA59" s="18" t="s">
        <v>65</v>
      </c>
      <c r="AB59" s="18"/>
    </row>
    <row r="60" spans="1:28" s="31" customFormat="1" ht="96.75" customHeight="1">
      <c r="A60" s="17" t="s">
        <v>265</v>
      </c>
      <c r="B60" s="18" t="s">
        <v>204</v>
      </c>
      <c r="C60" s="18" t="s">
        <v>49</v>
      </c>
      <c r="D60" s="24" t="s">
        <v>266</v>
      </c>
      <c r="E60" s="24" t="s">
        <v>267</v>
      </c>
      <c r="F60" s="18" t="s">
        <v>268</v>
      </c>
      <c r="G60" s="17" t="s">
        <v>269</v>
      </c>
      <c r="H60" s="24" t="s">
        <v>270</v>
      </c>
      <c r="I60" s="17" t="s">
        <v>271</v>
      </c>
      <c r="J60" s="17"/>
      <c r="K60" s="18" t="s">
        <v>72</v>
      </c>
      <c r="L60" s="17">
        <v>0</v>
      </c>
      <c r="M60" s="18">
        <v>231010000</v>
      </c>
      <c r="N60" s="18" t="s">
        <v>57</v>
      </c>
      <c r="O60" s="17" t="s">
        <v>73</v>
      </c>
      <c r="P60" s="18" t="s">
        <v>57</v>
      </c>
      <c r="Q60" s="18" t="s">
        <v>59</v>
      </c>
      <c r="R60" s="18" t="s">
        <v>74</v>
      </c>
      <c r="S60" s="18" t="s">
        <v>88</v>
      </c>
      <c r="T60" s="20" t="s">
        <v>157</v>
      </c>
      <c r="U60" s="18" t="s">
        <v>129</v>
      </c>
      <c r="V60" s="17">
        <v>30</v>
      </c>
      <c r="W60" s="33">
        <v>800</v>
      </c>
      <c r="X60" s="23">
        <f t="shared" si="1"/>
        <v>24000</v>
      </c>
      <c r="Y60" s="23">
        <f t="shared" si="2"/>
        <v>26880.000000000004</v>
      </c>
      <c r="Z60" s="33"/>
      <c r="AA60" s="18" t="s">
        <v>65</v>
      </c>
      <c r="AB60" s="18"/>
    </row>
    <row r="61" spans="1:28" ht="55.5" customHeight="1">
      <c r="A61" s="17" t="s">
        <v>272</v>
      </c>
      <c r="B61" s="18" t="s">
        <v>204</v>
      </c>
      <c r="C61" s="18" t="s">
        <v>49</v>
      </c>
      <c r="D61" s="24" t="s">
        <v>266</v>
      </c>
      <c r="E61" s="24" t="s">
        <v>267</v>
      </c>
      <c r="F61" s="18" t="s">
        <v>268</v>
      </c>
      <c r="G61" s="17" t="s">
        <v>269</v>
      </c>
      <c r="H61" s="24" t="s">
        <v>270</v>
      </c>
      <c r="I61" s="17" t="s">
        <v>273</v>
      </c>
      <c r="J61" s="17"/>
      <c r="K61" s="18" t="s">
        <v>72</v>
      </c>
      <c r="L61" s="17">
        <v>0</v>
      </c>
      <c r="M61" s="18">
        <v>231010000</v>
      </c>
      <c r="N61" s="18" t="s">
        <v>57</v>
      </c>
      <c r="O61" s="17" t="s">
        <v>73</v>
      </c>
      <c r="P61" s="18" t="s">
        <v>57</v>
      </c>
      <c r="Q61" s="18" t="s">
        <v>59</v>
      </c>
      <c r="R61" s="18" t="s">
        <v>74</v>
      </c>
      <c r="S61" s="18" t="s">
        <v>88</v>
      </c>
      <c r="T61" s="20" t="s">
        <v>157</v>
      </c>
      <c r="U61" s="18" t="s">
        <v>129</v>
      </c>
      <c r="V61" s="17">
        <v>10</v>
      </c>
      <c r="W61" s="33">
        <v>850</v>
      </c>
      <c r="X61" s="23">
        <f t="shared" si="1"/>
        <v>8500</v>
      </c>
      <c r="Y61" s="23">
        <f t="shared" si="2"/>
        <v>9520</v>
      </c>
      <c r="Z61" s="33"/>
      <c r="AA61" s="18" t="s">
        <v>65</v>
      </c>
      <c r="AB61" s="18"/>
    </row>
    <row r="62" spans="1:28" s="31" customFormat="1" ht="81" customHeight="1">
      <c r="A62" s="17" t="s">
        <v>274</v>
      </c>
      <c r="B62" s="18" t="s">
        <v>204</v>
      </c>
      <c r="C62" s="18" t="s">
        <v>49</v>
      </c>
      <c r="D62" s="24" t="s">
        <v>275</v>
      </c>
      <c r="E62" s="24" t="s">
        <v>276</v>
      </c>
      <c r="F62" s="24" t="s">
        <v>277</v>
      </c>
      <c r="G62" s="24" t="s">
        <v>278</v>
      </c>
      <c r="H62" s="24" t="s">
        <v>279</v>
      </c>
      <c r="I62" s="17" t="s">
        <v>280</v>
      </c>
      <c r="J62" s="17"/>
      <c r="K62" s="18" t="s">
        <v>72</v>
      </c>
      <c r="L62" s="17">
        <v>0</v>
      </c>
      <c r="M62" s="18">
        <v>231010000</v>
      </c>
      <c r="N62" s="18" t="s">
        <v>57</v>
      </c>
      <c r="O62" s="17" t="s">
        <v>73</v>
      </c>
      <c r="P62" s="18" t="s">
        <v>57</v>
      </c>
      <c r="Q62" s="18" t="s">
        <v>59</v>
      </c>
      <c r="R62" s="18" t="s">
        <v>74</v>
      </c>
      <c r="S62" s="18" t="s">
        <v>88</v>
      </c>
      <c r="T62" s="20" t="s">
        <v>157</v>
      </c>
      <c r="U62" s="18" t="s">
        <v>129</v>
      </c>
      <c r="V62" s="17">
        <v>20</v>
      </c>
      <c r="W62" s="33">
        <v>1500</v>
      </c>
      <c r="X62" s="23">
        <f t="shared" si="1"/>
        <v>30000</v>
      </c>
      <c r="Y62" s="23">
        <f t="shared" si="2"/>
        <v>33600</v>
      </c>
      <c r="Z62" s="33"/>
      <c r="AA62" s="18" t="s">
        <v>65</v>
      </c>
      <c r="AB62" s="18"/>
    </row>
    <row r="63" spans="1:28" ht="69" customHeight="1">
      <c r="A63" s="17" t="s">
        <v>281</v>
      </c>
      <c r="B63" s="18" t="s">
        <v>204</v>
      </c>
      <c r="C63" s="18" t="s">
        <v>49</v>
      </c>
      <c r="D63" s="24" t="s">
        <v>282</v>
      </c>
      <c r="E63" s="17" t="s">
        <v>283</v>
      </c>
      <c r="F63" s="17" t="s">
        <v>283</v>
      </c>
      <c r="G63" s="17" t="s">
        <v>284</v>
      </c>
      <c r="H63" s="17" t="s">
        <v>285</v>
      </c>
      <c r="I63" s="17" t="s">
        <v>286</v>
      </c>
      <c r="J63" s="17"/>
      <c r="K63" s="18" t="s">
        <v>72</v>
      </c>
      <c r="L63" s="17">
        <v>0</v>
      </c>
      <c r="M63" s="18">
        <v>231010000</v>
      </c>
      <c r="N63" s="18" t="s">
        <v>57</v>
      </c>
      <c r="O63" s="17" t="s">
        <v>173</v>
      </c>
      <c r="P63" s="18" t="s">
        <v>57</v>
      </c>
      <c r="Q63" s="18" t="s">
        <v>59</v>
      </c>
      <c r="R63" s="18" t="s">
        <v>74</v>
      </c>
      <c r="S63" s="18" t="s">
        <v>88</v>
      </c>
      <c r="T63" s="20" t="s">
        <v>157</v>
      </c>
      <c r="U63" s="18" t="s">
        <v>129</v>
      </c>
      <c r="V63" s="17">
        <v>25</v>
      </c>
      <c r="W63" s="33">
        <v>286</v>
      </c>
      <c r="X63" s="23">
        <f t="shared" si="1"/>
        <v>7150</v>
      </c>
      <c r="Y63" s="23">
        <f t="shared" si="2"/>
        <v>8008.000000000001</v>
      </c>
      <c r="Z63" s="33"/>
      <c r="AA63" s="18" t="s">
        <v>65</v>
      </c>
      <c r="AB63" s="18"/>
    </row>
    <row r="64" spans="1:28" ht="153">
      <c r="A64" s="17" t="s">
        <v>287</v>
      </c>
      <c r="B64" s="18" t="s">
        <v>204</v>
      </c>
      <c r="C64" s="18" t="s">
        <v>49</v>
      </c>
      <c r="D64" s="24" t="s">
        <v>282</v>
      </c>
      <c r="E64" s="17" t="s">
        <v>283</v>
      </c>
      <c r="F64" s="17" t="s">
        <v>283</v>
      </c>
      <c r="G64" s="17" t="s">
        <v>288</v>
      </c>
      <c r="H64" s="24" t="s">
        <v>289</v>
      </c>
      <c r="I64" s="17" t="s">
        <v>290</v>
      </c>
      <c r="J64" s="17"/>
      <c r="K64" s="18" t="s">
        <v>72</v>
      </c>
      <c r="L64" s="17">
        <v>0</v>
      </c>
      <c r="M64" s="18">
        <v>231010000</v>
      </c>
      <c r="N64" s="18" t="s">
        <v>57</v>
      </c>
      <c r="O64" s="17" t="s">
        <v>173</v>
      </c>
      <c r="P64" s="18" t="s">
        <v>57</v>
      </c>
      <c r="Q64" s="18" t="s">
        <v>59</v>
      </c>
      <c r="R64" s="18" t="s">
        <v>74</v>
      </c>
      <c r="S64" s="18" t="s">
        <v>88</v>
      </c>
      <c r="T64" s="20" t="s">
        <v>157</v>
      </c>
      <c r="U64" s="18" t="s">
        <v>129</v>
      </c>
      <c r="V64" s="17">
        <v>50</v>
      </c>
      <c r="W64" s="33">
        <v>491</v>
      </c>
      <c r="X64" s="23">
        <f t="shared" si="1"/>
        <v>24550</v>
      </c>
      <c r="Y64" s="23">
        <f t="shared" si="2"/>
        <v>27496.000000000004</v>
      </c>
      <c r="Z64" s="33"/>
      <c r="AA64" s="18" t="s">
        <v>65</v>
      </c>
      <c r="AB64" s="18"/>
    </row>
    <row r="65" spans="1:28" s="31" customFormat="1" ht="102">
      <c r="A65" s="17" t="s">
        <v>291</v>
      </c>
      <c r="B65" s="18" t="s">
        <v>204</v>
      </c>
      <c r="C65" s="18" t="s">
        <v>49</v>
      </c>
      <c r="D65" s="18" t="s">
        <v>292</v>
      </c>
      <c r="E65" s="18" t="s">
        <v>293</v>
      </c>
      <c r="F65" s="18" t="s">
        <v>293</v>
      </c>
      <c r="G65" s="18" t="s">
        <v>294</v>
      </c>
      <c r="H65" s="18" t="s">
        <v>295</v>
      </c>
      <c r="I65" s="17" t="s">
        <v>296</v>
      </c>
      <c r="J65" s="17"/>
      <c r="K65" s="18" t="s">
        <v>72</v>
      </c>
      <c r="L65" s="17">
        <v>0</v>
      </c>
      <c r="M65" s="18">
        <v>231010000</v>
      </c>
      <c r="N65" s="18" t="s">
        <v>57</v>
      </c>
      <c r="O65" s="17" t="s">
        <v>173</v>
      </c>
      <c r="P65" s="18" t="s">
        <v>57</v>
      </c>
      <c r="Q65" s="18" t="s">
        <v>59</v>
      </c>
      <c r="R65" s="18" t="s">
        <v>74</v>
      </c>
      <c r="S65" s="18" t="s">
        <v>88</v>
      </c>
      <c r="T65" s="20" t="s">
        <v>157</v>
      </c>
      <c r="U65" s="18" t="s">
        <v>129</v>
      </c>
      <c r="V65" s="17">
        <v>10</v>
      </c>
      <c r="W65" s="33">
        <v>53.57142857142857</v>
      </c>
      <c r="X65" s="23">
        <f>W65*V65</f>
        <v>535.7142857142857</v>
      </c>
      <c r="Y65" s="23">
        <f t="shared" si="2"/>
        <v>600</v>
      </c>
      <c r="Z65" s="33"/>
      <c r="AA65" s="18" t="s">
        <v>65</v>
      </c>
      <c r="AB65" s="18"/>
    </row>
    <row r="66" spans="1:28" s="31" customFormat="1" ht="102">
      <c r="A66" s="17" t="s">
        <v>297</v>
      </c>
      <c r="B66" s="18" t="s">
        <v>204</v>
      </c>
      <c r="C66" s="18" t="s">
        <v>49</v>
      </c>
      <c r="D66" s="18" t="s">
        <v>298</v>
      </c>
      <c r="E66" s="18" t="s">
        <v>293</v>
      </c>
      <c r="F66" s="18" t="s">
        <v>293</v>
      </c>
      <c r="G66" s="18" t="s">
        <v>299</v>
      </c>
      <c r="H66" s="18" t="s">
        <v>300</v>
      </c>
      <c r="I66" s="29" t="s">
        <v>301</v>
      </c>
      <c r="J66" s="29"/>
      <c r="K66" s="18" t="s">
        <v>72</v>
      </c>
      <c r="L66" s="17">
        <v>0</v>
      </c>
      <c r="M66" s="18">
        <v>231010000</v>
      </c>
      <c r="N66" s="18" t="s">
        <v>57</v>
      </c>
      <c r="O66" s="17" t="s">
        <v>173</v>
      </c>
      <c r="P66" s="18" t="s">
        <v>57</v>
      </c>
      <c r="Q66" s="18" t="s">
        <v>59</v>
      </c>
      <c r="R66" s="18" t="s">
        <v>74</v>
      </c>
      <c r="S66" s="18" t="s">
        <v>88</v>
      </c>
      <c r="T66" s="20" t="s">
        <v>157</v>
      </c>
      <c r="U66" s="18" t="s">
        <v>129</v>
      </c>
      <c r="V66" s="17">
        <v>50</v>
      </c>
      <c r="W66" s="33">
        <v>62.49999999999999</v>
      </c>
      <c r="X66" s="23">
        <f>V66*W66</f>
        <v>3124.9999999999995</v>
      </c>
      <c r="Y66" s="23">
        <f t="shared" si="2"/>
        <v>3500</v>
      </c>
      <c r="Z66" s="33"/>
      <c r="AA66" s="18" t="s">
        <v>65</v>
      </c>
      <c r="AB66" s="18"/>
    </row>
    <row r="67" spans="1:28" ht="114.75">
      <c r="A67" s="17" t="s">
        <v>302</v>
      </c>
      <c r="B67" s="18" t="s">
        <v>204</v>
      </c>
      <c r="C67" s="18" t="s">
        <v>49</v>
      </c>
      <c r="D67" s="18" t="s">
        <v>303</v>
      </c>
      <c r="E67" s="18" t="s">
        <v>304</v>
      </c>
      <c r="F67" s="18" t="s">
        <v>305</v>
      </c>
      <c r="G67" s="18" t="s">
        <v>306</v>
      </c>
      <c r="H67" s="18" t="s">
        <v>307</v>
      </c>
      <c r="I67" s="18" t="s">
        <v>308</v>
      </c>
      <c r="J67" s="18"/>
      <c r="K67" s="18" t="s">
        <v>72</v>
      </c>
      <c r="L67" s="17">
        <v>0</v>
      </c>
      <c r="M67" s="18">
        <v>231010000</v>
      </c>
      <c r="N67" s="18" t="s">
        <v>57</v>
      </c>
      <c r="O67" s="17" t="s">
        <v>173</v>
      </c>
      <c r="P67" s="18" t="s">
        <v>57</v>
      </c>
      <c r="Q67" s="18" t="s">
        <v>59</v>
      </c>
      <c r="R67" s="18" t="s">
        <v>74</v>
      </c>
      <c r="S67" s="18" t="s">
        <v>88</v>
      </c>
      <c r="T67" s="20" t="s">
        <v>157</v>
      </c>
      <c r="U67" s="18" t="s">
        <v>129</v>
      </c>
      <c r="V67" s="17">
        <v>25</v>
      </c>
      <c r="W67" s="33">
        <v>3000</v>
      </c>
      <c r="X67" s="23">
        <f t="shared" si="1"/>
        <v>75000</v>
      </c>
      <c r="Y67" s="23">
        <f t="shared" si="2"/>
        <v>84000.00000000001</v>
      </c>
      <c r="Z67" s="33"/>
      <c r="AA67" s="18" t="s">
        <v>65</v>
      </c>
      <c r="AB67" s="18"/>
    </row>
    <row r="68" spans="1:28" s="31" customFormat="1" ht="102">
      <c r="A68" s="17" t="s">
        <v>309</v>
      </c>
      <c r="B68" s="18" t="s">
        <v>204</v>
      </c>
      <c r="C68" s="18" t="s">
        <v>49</v>
      </c>
      <c r="D68" s="18" t="s">
        <v>310</v>
      </c>
      <c r="E68" s="18" t="s">
        <v>311</v>
      </c>
      <c r="F68" s="18" t="s">
        <v>312</v>
      </c>
      <c r="G68" s="18" t="s">
        <v>313</v>
      </c>
      <c r="H68" s="18" t="s">
        <v>314</v>
      </c>
      <c r="I68" s="18" t="s">
        <v>315</v>
      </c>
      <c r="J68" s="18"/>
      <c r="K68" s="18" t="s">
        <v>72</v>
      </c>
      <c r="L68" s="17">
        <v>0</v>
      </c>
      <c r="M68" s="18">
        <v>231010000</v>
      </c>
      <c r="N68" s="18" t="s">
        <v>57</v>
      </c>
      <c r="O68" s="17" t="s">
        <v>73</v>
      </c>
      <c r="P68" s="18" t="s">
        <v>57</v>
      </c>
      <c r="Q68" s="18" t="s">
        <v>59</v>
      </c>
      <c r="R68" s="18" t="s">
        <v>74</v>
      </c>
      <c r="S68" s="18" t="s">
        <v>88</v>
      </c>
      <c r="T68" s="24">
        <v>736</v>
      </c>
      <c r="U68" s="18" t="s">
        <v>316</v>
      </c>
      <c r="V68" s="17">
        <v>100</v>
      </c>
      <c r="W68" s="33">
        <v>100</v>
      </c>
      <c r="X68" s="23">
        <f t="shared" si="1"/>
        <v>10000</v>
      </c>
      <c r="Y68" s="23">
        <f t="shared" si="2"/>
        <v>11200.000000000002</v>
      </c>
      <c r="Z68" s="33"/>
      <c r="AA68" s="18" t="s">
        <v>65</v>
      </c>
      <c r="AB68" s="18"/>
    </row>
    <row r="69" spans="1:28" ht="102">
      <c r="A69" s="17" t="s">
        <v>317</v>
      </c>
      <c r="B69" s="18" t="s">
        <v>204</v>
      </c>
      <c r="C69" s="18" t="s">
        <v>49</v>
      </c>
      <c r="D69" s="18" t="s">
        <v>318</v>
      </c>
      <c r="E69" s="18" t="s">
        <v>319</v>
      </c>
      <c r="F69" s="18" t="s">
        <v>320</v>
      </c>
      <c r="G69" s="18" t="s">
        <v>321</v>
      </c>
      <c r="H69" s="18" t="s">
        <v>322</v>
      </c>
      <c r="I69" s="18" t="s">
        <v>323</v>
      </c>
      <c r="J69" s="18"/>
      <c r="K69" s="18" t="s">
        <v>72</v>
      </c>
      <c r="L69" s="17">
        <v>0</v>
      </c>
      <c r="M69" s="18">
        <v>231010000</v>
      </c>
      <c r="N69" s="18" t="s">
        <v>57</v>
      </c>
      <c r="O69" s="17" t="s">
        <v>73</v>
      </c>
      <c r="P69" s="18" t="s">
        <v>57</v>
      </c>
      <c r="Q69" s="18" t="s">
        <v>59</v>
      </c>
      <c r="R69" s="18" t="s">
        <v>74</v>
      </c>
      <c r="S69" s="18" t="s">
        <v>88</v>
      </c>
      <c r="T69" s="20" t="s">
        <v>157</v>
      </c>
      <c r="U69" s="18" t="s">
        <v>129</v>
      </c>
      <c r="V69" s="17">
        <v>10</v>
      </c>
      <c r="W69" s="33">
        <v>500</v>
      </c>
      <c r="X69" s="23">
        <f t="shared" si="1"/>
        <v>5000</v>
      </c>
      <c r="Y69" s="23">
        <f t="shared" si="2"/>
        <v>5600.000000000001</v>
      </c>
      <c r="Z69" s="33"/>
      <c r="AA69" s="18" t="s">
        <v>65</v>
      </c>
      <c r="AB69" s="18"/>
    </row>
    <row r="70" spans="1:28" ht="114.75">
      <c r="A70" s="17" t="s">
        <v>324</v>
      </c>
      <c r="B70" s="18" t="s">
        <v>204</v>
      </c>
      <c r="C70" s="18" t="s">
        <v>49</v>
      </c>
      <c r="D70" s="18" t="s">
        <v>325</v>
      </c>
      <c r="E70" s="18" t="s">
        <v>326</v>
      </c>
      <c r="F70" s="18" t="s">
        <v>327</v>
      </c>
      <c r="G70" s="18" t="s">
        <v>328</v>
      </c>
      <c r="H70" s="18" t="s">
        <v>328</v>
      </c>
      <c r="I70" s="18" t="s">
        <v>329</v>
      </c>
      <c r="J70" s="18"/>
      <c r="K70" s="18" t="s">
        <v>72</v>
      </c>
      <c r="L70" s="17">
        <v>0</v>
      </c>
      <c r="M70" s="18">
        <v>231010000</v>
      </c>
      <c r="N70" s="18" t="s">
        <v>57</v>
      </c>
      <c r="O70" s="17" t="s">
        <v>73</v>
      </c>
      <c r="P70" s="18" t="s">
        <v>57</v>
      </c>
      <c r="Q70" s="18" t="s">
        <v>59</v>
      </c>
      <c r="R70" s="18" t="s">
        <v>74</v>
      </c>
      <c r="S70" s="18" t="s">
        <v>88</v>
      </c>
      <c r="T70" s="20" t="s">
        <v>157</v>
      </c>
      <c r="U70" s="18" t="s">
        <v>129</v>
      </c>
      <c r="V70" s="17">
        <v>10</v>
      </c>
      <c r="W70" s="33">
        <v>8200</v>
      </c>
      <c r="X70" s="23">
        <f t="shared" si="1"/>
        <v>82000</v>
      </c>
      <c r="Y70" s="23">
        <f t="shared" si="2"/>
        <v>91840.00000000001</v>
      </c>
      <c r="Z70" s="33"/>
      <c r="AA70" s="18" t="s">
        <v>65</v>
      </c>
      <c r="AB70" s="18"/>
    </row>
    <row r="71" spans="1:28" ht="63" customHeight="1">
      <c r="A71" s="17" t="s">
        <v>330</v>
      </c>
      <c r="B71" s="18" t="s">
        <v>204</v>
      </c>
      <c r="C71" s="18" t="s">
        <v>49</v>
      </c>
      <c r="D71" s="18" t="s">
        <v>331</v>
      </c>
      <c r="E71" s="18" t="s">
        <v>332</v>
      </c>
      <c r="F71" s="18" t="s">
        <v>332</v>
      </c>
      <c r="G71" s="18" t="s">
        <v>333</v>
      </c>
      <c r="H71" s="18" t="s">
        <v>334</v>
      </c>
      <c r="I71" s="17" t="s">
        <v>335</v>
      </c>
      <c r="J71" s="17"/>
      <c r="K71" s="18" t="s">
        <v>72</v>
      </c>
      <c r="L71" s="18">
        <v>0</v>
      </c>
      <c r="M71" s="18">
        <v>231010000</v>
      </c>
      <c r="N71" s="18" t="s">
        <v>57</v>
      </c>
      <c r="O71" s="17" t="s">
        <v>73</v>
      </c>
      <c r="P71" s="18" t="s">
        <v>57</v>
      </c>
      <c r="Q71" s="18" t="s">
        <v>59</v>
      </c>
      <c r="R71" s="18" t="s">
        <v>74</v>
      </c>
      <c r="S71" s="18" t="s">
        <v>88</v>
      </c>
      <c r="T71" s="20" t="s">
        <v>157</v>
      </c>
      <c r="U71" s="18" t="s">
        <v>129</v>
      </c>
      <c r="V71" s="17">
        <v>4</v>
      </c>
      <c r="W71" s="33">
        <v>750</v>
      </c>
      <c r="X71" s="23">
        <v>0</v>
      </c>
      <c r="Y71" s="23">
        <f t="shared" si="2"/>
        <v>0</v>
      </c>
      <c r="Z71" s="33"/>
      <c r="AA71" s="18" t="s">
        <v>65</v>
      </c>
      <c r="AB71" s="18" t="s">
        <v>336</v>
      </c>
    </row>
    <row r="72" spans="1:28" ht="58.5" customHeight="1">
      <c r="A72" s="17" t="s">
        <v>337</v>
      </c>
      <c r="B72" s="18" t="s">
        <v>204</v>
      </c>
      <c r="C72" s="18" t="s">
        <v>49</v>
      </c>
      <c r="D72" s="18" t="s">
        <v>331</v>
      </c>
      <c r="E72" s="18" t="s">
        <v>332</v>
      </c>
      <c r="F72" s="18" t="s">
        <v>332</v>
      </c>
      <c r="G72" s="18" t="s">
        <v>333</v>
      </c>
      <c r="H72" s="18" t="s">
        <v>334</v>
      </c>
      <c r="I72" s="17" t="s">
        <v>338</v>
      </c>
      <c r="J72" s="17"/>
      <c r="K72" s="18" t="s">
        <v>55</v>
      </c>
      <c r="L72" s="18">
        <v>0</v>
      </c>
      <c r="M72" s="18">
        <v>231010000</v>
      </c>
      <c r="N72" s="18" t="s">
        <v>57</v>
      </c>
      <c r="O72" s="17" t="s">
        <v>113</v>
      </c>
      <c r="P72" s="18" t="s">
        <v>57</v>
      </c>
      <c r="Q72" s="18" t="s">
        <v>59</v>
      </c>
      <c r="R72" s="18" t="s">
        <v>74</v>
      </c>
      <c r="S72" s="18" t="s">
        <v>339</v>
      </c>
      <c r="T72" s="20" t="s">
        <v>157</v>
      </c>
      <c r="U72" s="18" t="s">
        <v>129</v>
      </c>
      <c r="V72" s="17">
        <v>14</v>
      </c>
      <c r="W72" s="33">
        <v>200</v>
      </c>
      <c r="X72" s="23">
        <f>V72*W72</f>
        <v>2800</v>
      </c>
      <c r="Y72" s="23">
        <f t="shared" si="2"/>
        <v>3136.0000000000005</v>
      </c>
      <c r="Z72" s="33"/>
      <c r="AA72" s="18" t="s">
        <v>65</v>
      </c>
      <c r="AB72" s="18"/>
    </row>
    <row r="73" spans="1:28" ht="118.5" customHeight="1">
      <c r="A73" s="17" t="s">
        <v>340</v>
      </c>
      <c r="B73" s="18" t="s">
        <v>204</v>
      </c>
      <c r="C73" s="18" t="s">
        <v>49</v>
      </c>
      <c r="D73" s="18" t="s">
        <v>341</v>
      </c>
      <c r="E73" s="18" t="s">
        <v>332</v>
      </c>
      <c r="F73" s="18" t="s">
        <v>332</v>
      </c>
      <c r="G73" s="18" t="s">
        <v>342</v>
      </c>
      <c r="H73" s="18" t="s">
        <v>343</v>
      </c>
      <c r="I73" s="18" t="s">
        <v>344</v>
      </c>
      <c r="J73" s="18"/>
      <c r="K73" s="18" t="s">
        <v>72</v>
      </c>
      <c r="L73" s="18">
        <v>0</v>
      </c>
      <c r="M73" s="18">
        <v>231010000</v>
      </c>
      <c r="N73" s="18" t="s">
        <v>57</v>
      </c>
      <c r="O73" s="17" t="s">
        <v>107</v>
      </c>
      <c r="P73" s="18" t="s">
        <v>57</v>
      </c>
      <c r="Q73" s="18" t="s">
        <v>59</v>
      </c>
      <c r="R73" s="18" t="s">
        <v>74</v>
      </c>
      <c r="S73" s="18" t="s">
        <v>88</v>
      </c>
      <c r="T73" s="20" t="s">
        <v>157</v>
      </c>
      <c r="U73" s="18" t="s">
        <v>129</v>
      </c>
      <c r="V73" s="17">
        <v>2</v>
      </c>
      <c r="W73" s="33">
        <v>900</v>
      </c>
      <c r="X73" s="23">
        <f t="shared" si="1"/>
        <v>1800</v>
      </c>
      <c r="Y73" s="23">
        <f t="shared" si="2"/>
        <v>2016.0000000000002</v>
      </c>
      <c r="Z73" s="33"/>
      <c r="AA73" s="18" t="s">
        <v>65</v>
      </c>
      <c r="AB73" s="18"/>
    </row>
    <row r="74" spans="1:28" ht="216.75">
      <c r="A74" s="17" t="s">
        <v>345</v>
      </c>
      <c r="B74" s="18" t="s">
        <v>204</v>
      </c>
      <c r="C74" s="18" t="s">
        <v>49</v>
      </c>
      <c r="D74" s="34" t="s">
        <v>346</v>
      </c>
      <c r="E74" s="17" t="s">
        <v>347</v>
      </c>
      <c r="F74" s="17" t="s">
        <v>347</v>
      </c>
      <c r="G74" s="17" t="s">
        <v>348</v>
      </c>
      <c r="H74" s="17" t="s">
        <v>349</v>
      </c>
      <c r="I74" s="17" t="s">
        <v>350</v>
      </c>
      <c r="J74" s="17"/>
      <c r="K74" s="18" t="s">
        <v>72</v>
      </c>
      <c r="L74" s="18">
        <v>0</v>
      </c>
      <c r="M74" s="18">
        <v>231010000</v>
      </c>
      <c r="N74" s="18" t="s">
        <v>57</v>
      </c>
      <c r="O74" s="17" t="s">
        <v>107</v>
      </c>
      <c r="P74" s="18" t="s">
        <v>57</v>
      </c>
      <c r="Q74" s="18" t="s">
        <v>59</v>
      </c>
      <c r="R74" s="18" t="s">
        <v>74</v>
      </c>
      <c r="S74" s="18" t="s">
        <v>88</v>
      </c>
      <c r="T74" s="20" t="s">
        <v>351</v>
      </c>
      <c r="U74" s="18" t="s">
        <v>352</v>
      </c>
      <c r="V74" s="17">
        <v>2</v>
      </c>
      <c r="W74" s="33">
        <v>65000</v>
      </c>
      <c r="X74" s="23">
        <f t="shared" si="1"/>
        <v>130000</v>
      </c>
      <c r="Y74" s="23">
        <f t="shared" si="2"/>
        <v>145600</v>
      </c>
      <c r="Z74" s="33"/>
      <c r="AA74" s="18" t="s">
        <v>65</v>
      </c>
      <c r="AB74" s="18"/>
    </row>
    <row r="75" spans="1:28" s="31" customFormat="1" ht="216.75">
      <c r="A75" s="17" t="s">
        <v>353</v>
      </c>
      <c r="B75" s="18" t="s">
        <v>204</v>
      </c>
      <c r="C75" s="18" t="s">
        <v>49</v>
      </c>
      <c r="D75" s="34" t="s">
        <v>346</v>
      </c>
      <c r="E75" s="17" t="s">
        <v>347</v>
      </c>
      <c r="F75" s="17" t="s">
        <v>347</v>
      </c>
      <c r="G75" s="17" t="s">
        <v>348</v>
      </c>
      <c r="H75" s="17" t="s">
        <v>349</v>
      </c>
      <c r="I75" s="17" t="s">
        <v>354</v>
      </c>
      <c r="J75" s="17"/>
      <c r="K75" s="18" t="s">
        <v>72</v>
      </c>
      <c r="L75" s="18">
        <v>0</v>
      </c>
      <c r="M75" s="18">
        <v>231010000</v>
      </c>
      <c r="N75" s="18" t="s">
        <v>57</v>
      </c>
      <c r="O75" s="17" t="s">
        <v>107</v>
      </c>
      <c r="P75" s="18" t="s">
        <v>57</v>
      </c>
      <c r="Q75" s="18" t="s">
        <v>59</v>
      </c>
      <c r="R75" s="18" t="s">
        <v>74</v>
      </c>
      <c r="S75" s="18" t="s">
        <v>88</v>
      </c>
      <c r="T75" s="20" t="s">
        <v>351</v>
      </c>
      <c r="U75" s="18" t="s">
        <v>352</v>
      </c>
      <c r="V75" s="17">
        <v>2</v>
      </c>
      <c r="W75" s="33">
        <v>59000</v>
      </c>
      <c r="X75" s="23">
        <f t="shared" si="1"/>
        <v>118000</v>
      </c>
      <c r="Y75" s="23">
        <f t="shared" si="2"/>
        <v>132160</v>
      </c>
      <c r="Z75" s="33"/>
      <c r="AA75" s="18" t="s">
        <v>65</v>
      </c>
      <c r="AB75" s="18"/>
    </row>
    <row r="76" spans="1:28" s="31" customFormat="1" ht="165.75">
      <c r="A76" s="17" t="s">
        <v>355</v>
      </c>
      <c r="B76" s="18" t="s">
        <v>204</v>
      </c>
      <c r="C76" s="18" t="s">
        <v>49</v>
      </c>
      <c r="D76" s="34" t="s">
        <v>356</v>
      </c>
      <c r="E76" s="34" t="s">
        <v>347</v>
      </c>
      <c r="F76" s="34" t="s">
        <v>347</v>
      </c>
      <c r="G76" s="34" t="s">
        <v>357</v>
      </c>
      <c r="H76" s="17" t="s">
        <v>358</v>
      </c>
      <c r="I76" s="24" t="s">
        <v>359</v>
      </c>
      <c r="J76" s="24"/>
      <c r="K76" s="18" t="s">
        <v>72</v>
      </c>
      <c r="L76" s="18">
        <v>0</v>
      </c>
      <c r="M76" s="18">
        <v>231010000</v>
      </c>
      <c r="N76" s="18" t="s">
        <v>57</v>
      </c>
      <c r="O76" s="17" t="s">
        <v>107</v>
      </c>
      <c r="P76" s="18" t="s">
        <v>57</v>
      </c>
      <c r="Q76" s="18" t="s">
        <v>59</v>
      </c>
      <c r="R76" s="18" t="s">
        <v>74</v>
      </c>
      <c r="S76" s="18" t="s">
        <v>88</v>
      </c>
      <c r="T76" s="20" t="s">
        <v>351</v>
      </c>
      <c r="U76" s="18" t="s">
        <v>352</v>
      </c>
      <c r="V76" s="17">
        <v>2</v>
      </c>
      <c r="W76" s="33">
        <v>41000</v>
      </c>
      <c r="X76" s="23">
        <f t="shared" si="1"/>
        <v>82000</v>
      </c>
      <c r="Y76" s="23">
        <f t="shared" si="2"/>
        <v>91840.00000000001</v>
      </c>
      <c r="Z76" s="33"/>
      <c r="AA76" s="18" t="s">
        <v>65</v>
      </c>
      <c r="AB76" s="18"/>
    </row>
    <row r="77" spans="1:28" s="31" customFormat="1" ht="165.75">
      <c r="A77" s="17" t="s">
        <v>360</v>
      </c>
      <c r="B77" s="18" t="s">
        <v>204</v>
      </c>
      <c r="C77" s="18" t="s">
        <v>49</v>
      </c>
      <c r="D77" s="34" t="s">
        <v>356</v>
      </c>
      <c r="E77" s="34" t="s">
        <v>347</v>
      </c>
      <c r="F77" s="34" t="s">
        <v>347</v>
      </c>
      <c r="G77" s="34" t="s">
        <v>357</v>
      </c>
      <c r="H77" s="17" t="s">
        <v>358</v>
      </c>
      <c r="I77" s="24" t="s">
        <v>361</v>
      </c>
      <c r="J77" s="24"/>
      <c r="K77" s="18" t="s">
        <v>72</v>
      </c>
      <c r="L77" s="18">
        <v>0</v>
      </c>
      <c r="M77" s="18">
        <v>231010000</v>
      </c>
      <c r="N77" s="18" t="s">
        <v>57</v>
      </c>
      <c r="O77" s="17" t="s">
        <v>107</v>
      </c>
      <c r="P77" s="18" t="s">
        <v>57</v>
      </c>
      <c r="Q77" s="18" t="s">
        <v>59</v>
      </c>
      <c r="R77" s="18" t="s">
        <v>74</v>
      </c>
      <c r="S77" s="18" t="s">
        <v>88</v>
      </c>
      <c r="T77" s="20" t="s">
        <v>351</v>
      </c>
      <c r="U77" s="18" t="s">
        <v>352</v>
      </c>
      <c r="V77" s="17">
        <v>2</v>
      </c>
      <c r="W77" s="33">
        <v>38000</v>
      </c>
      <c r="X77" s="23">
        <f t="shared" si="1"/>
        <v>76000</v>
      </c>
      <c r="Y77" s="23">
        <f t="shared" si="2"/>
        <v>85120.00000000001</v>
      </c>
      <c r="Z77" s="33"/>
      <c r="AA77" s="18" t="s">
        <v>65</v>
      </c>
      <c r="AB77" s="18"/>
    </row>
    <row r="78" spans="1:28" s="31" customFormat="1" ht="114.75">
      <c r="A78" s="17" t="s">
        <v>362</v>
      </c>
      <c r="B78" s="18" t="s">
        <v>204</v>
      </c>
      <c r="C78" s="18" t="s">
        <v>49</v>
      </c>
      <c r="D78" s="25" t="s">
        <v>363</v>
      </c>
      <c r="E78" s="29" t="s">
        <v>364</v>
      </c>
      <c r="F78" s="25" t="s">
        <v>364</v>
      </c>
      <c r="G78" s="25" t="s">
        <v>365</v>
      </c>
      <c r="H78" s="25" t="s">
        <v>366</v>
      </c>
      <c r="I78" s="17"/>
      <c r="J78" s="17"/>
      <c r="K78" s="18" t="s">
        <v>72</v>
      </c>
      <c r="L78" s="17">
        <v>90</v>
      </c>
      <c r="M78" s="18">
        <v>231010000</v>
      </c>
      <c r="N78" s="18" t="s">
        <v>57</v>
      </c>
      <c r="O78" s="17" t="s">
        <v>173</v>
      </c>
      <c r="P78" s="18" t="s">
        <v>57</v>
      </c>
      <c r="Q78" s="18" t="s">
        <v>59</v>
      </c>
      <c r="R78" s="18" t="s">
        <v>74</v>
      </c>
      <c r="S78" s="18" t="s">
        <v>75</v>
      </c>
      <c r="T78" s="20">
        <v>796</v>
      </c>
      <c r="U78" s="18" t="s">
        <v>129</v>
      </c>
      <c r="V78" s="17">
        <v>5</v>
      </c>
      <c r="W78" s="35">
        <v>33000</v>
      </c>
      <c r="X78" s="23">
        <f t="shared" si="1"/>
        <v>165000</v>
      </c>
      <c r="Y78" s="23">
        <f t="shared" si="2"/>
        <v>184800.00000000003</v>
      </c>
      <c r="Z78" s="33" t="s">
        <v>64</v>
      </c>
      <c r="AA78" s="18" t="s">
        <v>65</v>
      </c>
      <c r="AB78" s="18"/>
    </row>
    <row r="79" spans="1:28" s="31" customFormat="1" ht="102">
      <c r="A79" s="17" t="s">
        <v>367</v>
      </c>
      <c r="B79" s="18" t="s">
        <v>204</v>
      </c>
      <c r="C79" s="18" t="s">
        <v>49</v>
      </c>
      <c r="D79" s="36" t="s">
        <v>368</v>
      </c>
      <c r="E79" s="29" t="s">
        <v>369</v>
      </c>
      <c r="F79" s="29" t="s">
        <v>370</v>
      </c>
      <c r="G79" s="17" t="s">
        <v>371</v>
      </c>
      <c r="H79" s="29" t="s">
        <v>372</v>
      </c>
      <c r="I79" s="17" t="s">
        <v>373</v>
      </c>
      <c r="J79" s="17"/>
      <c r="K79" s="18" t="s">
        <v>72</v>
      </c>
      <c r="L79" s="17">
        <v>0</v>
      </c>
      <c r="M79" s="18">
        <v>231010000</v>
      </c>
      <c r="N79" s="18" t="s">
        <v>57</v>
      </c>
      <c r="O79" s="17" t="s">
        <v>73</v>
      </c>
      <c r="P79" s="18" t="s">
        <v>57</v>
      </c>
      <c r="Q79" s="18" t="s">
        <v>59</v>
      </c>
      <c r="R79" s="18" t="s">
        <v>74</v>
      </c>
      <c r="S79" s="18" t="s">
        <v>88</v>
      </c>
      <c r="T79" s="20">
        <v>796</v>
      </c>
      <c r="U79" s="18" t="s">
        <v>129</v>
      </c>
      <c r="V79" s="17">
        <v>12</v>
      </c>
      <c r="W79" s="33">
        <v>1786</v>
      </c>
      <c r="X79" s="23">
        <f t="shared" si="1"/>
        <v>21432</v>
      </c>
      <c r="Y79" s="23">
        <f t="shared" si="2"/>
        <v>24003.840000000004</v>
      </c>
      <c r="Z79" s="18"/>
      <c r="AA79" s="18" t="s">
        <v>65</v>
      </c>
      <c r="AB79" s="18"/>
    </row>
    <row r="80" spans="1:28" s="31" customFormat="1" ht="102">
      <c r="A80" s="17" t="s">
        <v>374</v>
      </c>
      <c r="B80" s="18" t="s">
        <v>204</v>
      </c>
      <c r="C80" s="36" t="s">
        <v>49</v>
      </c>
      <c r="D80" s="36" t="s">
        <v>375</v>
      </c>
      <c r="E80" s="36" t="s">
        <v>376</v>
      </c>
      <c r="F80" s="36" t="s">
        <v>377</v>
      </c>
      <c r="G80" s="36" t="s">
        <v>378</v>
      </c>
      <c r="H80" s="36" t="s">
        <v>379</v>
      </c>
      <c r="I80" s="36" t="s">
        <v>380</v>
      </c>
      <c r="J80" s="36"/>
      <c r="K80" s="18" t="s">
        <v>72</v>
      </c>
      <c r="L80" s="17">
        <v>0</v>
      </c>
      <c r="M80" s="18">
        <v>231010000</v>
      </c>
      <c r="N80" s="18" t="s">
        <v>57</v>
      </c>
      <c r="O80" s="17" t="s">
        <v>73</v>
      </c>
      <c r="P80" s="18" t="s">
        <v>57</v>
      </c>
      <c r="Q80" s="18" t="s">
        <v>59</v>
      </c>
      <c r="R80" s="18" t="s">
        <v>74</v>
      </c>
      <c r="S80" s="18" t="s">
        <v>88</v>
      </c>
      <c r="T80" s="20">
        <v>715</v>
      </c>
      <c r="U80" s="18" t="s">
        <v>381</v>
      </c>
      <c r="V80" s="17">
        <v>8</v>
      </c>
      <c r="W80" s="33">
        <v>2000</v>
      </c>
      <c r="X80" s="23">
        <f t="shared" si="1"/>
        <v>16000</v>
      </c>
      <c r="Y80" s="23">
        <f t="shared" si="2"/>
        <v>17920</v>
      </c>
      <c r="Z80" s="18"/>
      <c r="AA80" s="18" t="s">
        <v>65</v>
      </c>
      <c r="AB80" s="18"/>
    </row>
    <row r="81" spans="1:28" s="31" customFormat="1" ht="127.5">
      <c r="A81" s="17" t="s">
        <v>382</v>
      </c>
      <c r="B81" s="18" t="s">
        <v>204</v>
      </c>
      <c r="C81" s="18" t="s">
        <v>49</v>
      </c>
      <c r="D81" s="24" t="s">
        <v>383</v>
      </c>
      <c r="E81" s="18" t="s">
        <v>384</v>
      </c>
      <c r="F81" s="17" t="s">
        <v>385</v>
      </c>
      <c r="G81" s="18" t="s">
        <v>386</v>
      </c>
      <c r="H81" s="18" t="s">
        <v>387</v>
      </c>
      <c r="I81" s="17" t="s">
        <v>388</v>
      </c>
      <c r="J81" s="17"/>
      <c r="K81" s="18" t="s">
        <v>72</v>
      </c>
      <c r="L81" s="17">
        <v>0</v>
      </c>
      <c r="M81" s="18">
        <v>231010000</v>
      </c>
      <c r="N81" s="18" t="s">
        <v>57</v>
      </c>
      <c r="O81" s="17" t="s">
        <v>173</v>
      </c>
      <c r="P81" s="18" t="s">
        <v>57</v>
      </c>
      <c r="Q81" s="18" t="s">
        <v>59</v>
      </c>
      <c r="R81" s="18" t="s">
        <v>74</v>
      </c>
      <c r="S81" s="18" t="s">
        <v>88</v>
      </c>
      <c r="T81" s="20" t="s">
        <v>157</v>
      </c>
      <c r="U81" s="18" t="s">
        <v>129</v>
      </c>
      <c r="V81" s="17">
        <v>7</v>
      </c>
      <c r="W81" s="33">
        <v>500</v>
      </c>
      <c r="X81" s="23">
        <f t="shared" si="1"/>
        <v>3500</v>
      </c>
      <c r="Y81" s="23">
        <f t="shared" si="2"/>
        <v>3920.0000000000005</v>
      </c>
      <c r="Z81" s="33"/>
      <c r="AA81" s="18" t="s">
        <v>65</v>
      </c>
      <c r="AB81" s="18"/>
    </row>
    <row r="82" spans="1:28" s="31" customFormat="1" ht="127.5">
      <c r="A82" s="17" t="s">
        <v>389</v>
      </c>
      <c r="B82" s="18" t="s">
        <v>204</v>
      </c>
      <c r="C82" s="18" t="s">
        <v>49</v>
      </c>
      <c r="D82" s="24" t="s">
        <v>390</v>
      </c>
      <c r="E82" s="18" t="s">
        <v>384</v>
      </c>
      <c r="F82" s="17" t="s">
        <v>385</v>
      </c>
      <c r="G82" s="18" t="s">
        <v>391</v>
      </c>
      <c r="H82" s="18" t="s">
        <v>392</v>
      </c>
      <c r="I82" s="17" t="s">
        <v>393</v>
      </c>
      <c r="J82" s="17"/>
      <c r="K82" s="18" t="s">
        <v>72</v>
      </c>
      <c r="L82" s="17">
        <v>0</v>
      </c>
      <c r="M82" s="18">
        <v>231010000</v>
      </c>
      <c r="N82" s="18" t="s">
        <v>57</v>
      </c>
      <c r="O82" s="17" t="s">
        <v>173</v>
      </c>
      <c r="P82" s="18" t="s">
        <v>57</v>
      </c>
      <c r="Q82" s="18" t="s">
        <v>59</v>
      </c>
      <c r="R82" s="18" t="s">
        <v>74</v>
      </c>
      <c r="S82" s="18" t="s">
        <v>88</v>
      </c>
      <c r="T82" s="20" t="s">
        <v>157</v>
      </c>
      <c r="U82" s="18" t="s">
        <v>129</v>
      </c>
      <c r="V82" s="17">
        <v>7</v>
      </c>
      <c r="W82" s="33">
        <v>500</v>
      </c>
      <c r="X82" s="23">
        <f t="shared" si="1"/>
        <v>3500</v>
      </c>
      <c r="Y82" s="23">
        <f t="shared" si="2"/>
        <v>3920.0000000000005</v>
      </c>
      <c r="Z82" s="33"/>
      <c r="AA82" s="18" t="s">
        <v>65</v>
      </c>
      <c r="AB82" s="18"/>
    </row>
    <row r="83" spans="1:28" s="31" customFormat="1" ht="127.5">
      <c r="A83" s="17" t="s">
        <v>394</v>
      </c>
      <c r="B83" s="18" t="s">
        <v>204</v>
      </c>
      <c r="C83" s="18" t="s">
        <v>49</v>
      </c>
      <c r="D83" s="18" t="s">
        <v>395</v>
      </c>
      <c r="E83" s="18" t="s">
        <v>396</v>
      </c>
      <c r="F83" s="18" t="s">
        <v>396</v>
      </c>
      <c r="G83" s="18" t="s">
        <v>397</v>
      </c>
      <c r="H83" s="18" t="s">
        <v>398</v>
      </c>
      <c r="I83" s="17" t="s">
        <v>399</v>
      </c>
      <c r="J83" s="17"/>
      <c r="K83" s="18" t="s">
        <v>72</v>
      </c>
      <c r="L83" s="17">
        <v>0</v>
      </c>
      <c r="M83" s="18">
        <v>231010000</v>
      </c>
      <c r="N83" s="18" t="s">
        <v>57</v>
      </c>
      <c r="O83" s="17" t="s">
        <v>107</v>
      </c>
      <c r="P83" s="18" t="s">
        <v>57</v>
      </c>
      <c r="Q83" s="18" t="s">
        <v>59</v>
      </c>
      <c r="R83" s="18" t="s">
        <v>74</v>
      </c>
      <c r="S83" s="18" t="s">
        <v>88</v>
      </c>
      <c r="T83" s="37" t="s">
        <v>400</v>
      </c>
      <c r="U83" s="24" t="s">
        <v>401</v>
      </c>
      <c r="V83" s="17">
        <v>200</v>
      </c>
      <c r="W83" s="33">
        <v>134</v>
      </c>
      <c r="X83" s="23">
        <f t="shared" si="1"/>
        <v>26800</v>
      </c>
      <c r="Y83" s="23">
        <f t="shared" si="2"/>
        <v>30016.000000000004</v>
      </c>
      <c r="Z83" s="33"/>
      <c r="AA83" s="18" t="s">
        <v>65</v>
      </c>
      <c r="AB83" s="18"/>
    </row>
    <row r="84" spans="1:28" s="31" customFormat="1" ht="153">
      <c r="A84" s="17" t="s">
        <v>402</v>
      </c>
      <c r="B84" s="18" t="s">
        <v>204</v>
      </c>
      <c r="C84" s="18" t="s">
        <v>49</v>
      </c>
      <c r="D84" s="18" t="s">
        <v>403</v>
      </c>
      <c r="E84" s="24" t="s">
        <v>396</v>
      </c>
      <c r="F84" s="24" t="s">
        <v>396</v>
      </c>
      <c r="G84" s="24" t="s">
        <v>404</v>
      </c>
      <c r="H84" s="24" t="s">
        <v>404</v>
      </c>
      <c r="I84" s="24" t="s">
        <v>405</v>
      </c>
      <c r="J84" s="24"/>
      <c r="K84" s="18" t="s">
        <v>72</v>
      </c>
      <c r="L84" s="17">
        <v>0</v>
      </c>
      <c r="M84" s="18">
        <v>231010000</v>
      </c>
      <c r="N84" s="18" t="s">
        <v>57</v>
      </c>
      <c r="O84" s="17" t="s">
        <v>107</v>
      </c>
      <c r="P84" s="18" t="s">
        <v>57</v>
      </c>
      <c r="Q84" s="18" t="s">
        <v>59</v>
      </c>
      <c r="R84" s="18" t="s">
        <v>74</v>
      </c>
      <c r="S84" s="18" t="s">
        <v>88</v>
      </c>
      <c r="T84" s="37" t="s">
        <v>400</v>
      </c>
      <c r="U84" s="24" t="s">
        <v>401</v>
      </c>
      <c r="V84" s="17">
        <v>320</v>
      </c>
      <c r="W84" s="33">
        <v>759</v>
      </c>
      <c r="X84" s="23">
        <f t="shared" si="1"/>
        <v>242880</v>
      </c>
      <c r="Y84" s="23">
        <f t="shared" si="2"/>
        <v>272025.60000000003</v>
      </c>
      <c r="Z84" s="33"/>
      <c r="AA84" s="18" t="s">
        <v>65</v>
      </c>
      <c r="AB84" s="18"/>
    </row>
    <row r="85" spans="1:28" s="31" customFormat="1" ht="102">
      <c r="A85" s="17" t="s">
        <v>406</v>
      </c>
      <c r="B85" s="18" t="s">
        <v>48</v>
      </c>
      <c r="C85" s="18" t="s">
        <v>49</v>
      </c>
      <c r="D85" s="24" t="s">
        <v>160</v>
      </c>
      <c r="E85" s="29" t="s">
        <v>161</v>
      </c>
      <c r="F85" s="29" t="s">
        <v>407</v>
      </c>
      <c r="G85" s="29" t="s">
        <v>163</v>
      </c>
      <c r="H85" s="29" t="s">
        <v>164</v>
      </c>
      <c r="I85" s="17" t="s">
        <v>165</v>
      </c>
      <c r="J85" s="17"/>
      <c r="K85" s="18" t="s">
        <v>72</v>
      </c>
      <c r="L85" s="17">
        <v>0</v>
      </c>
      <c r="M85" s="20" t="s">
        <v>56</v>
      </c>
      <c r="N85" s="18" t="s">
        <v>57</v>
      </c>
      <c r="O85" s="17" t="s">
        <v>107</v>
      </c>
      <c r="P85" s="18" t="s">
        <v>57</v>
      </c>
      <c r="Q85" s="18" t="s">
        <v>59</v>
      </c>
      <c r="R85" s="18" t="s">
        <v>74</v>
      </c>
      <c r="S85" s="18" t="s">
        <v>88</v>
      </c>
      <c r="T85" s="20">
        <v>796</v>
      </c>
      <c r="U85" s="18" t="s">
        <v>129</v>
      </c>
      <c r="V85" s="17">
        <v>20</v>
      </c>
      <c r="W85" s="19">
        <v>450</v>
      </c>
      <c r="X85" s="23">
        <f t="shared" si="1"/>
        <v>9000</v>
      </c>
      <c r="Y85" s="23">
        <f t="shared" si="2"/>
        <v>10080.000000000002</v>
      </c>
      <c r="Z85" s="18"/>
      <c r="AA85" s="18" t="s">
        <v>65</v>
      </c>
      <c r="AB85" s="18"/>
    </row>
    <row r="86" spans="1:28" s="31" customFormat="1" ht="102">
      <c r="A86" s="17" t="s">
        <v>408</v>
      </c>
      <c r="B86" s="18" t="s">
        <v>48</v>
      </c>
      <c r="C86" s="18" t="s">
        <v>49</v>
      </c>
      <c r="D86" s="17" t="s">
        <v>409</v>
      </c>
      <c r="E86" s="27" t="s">
        <v>410</v>
      </c>
      <c r="F86" s="27" t="s">
        <v>411</v>
      </c>
      <c r="G86" s="27" t="s">
        <v>412</v>
      </c>
      <c r="H86" s="27" t="s">
        <v>413</v>
      </c>
      <c r="I86" s="17" t="s">
        <v>414</v>
      </c>
      <c r="J86" s="17"/>
      <c r="K86" s="18" t="s">
        <v>72</v>
      </c>
      <c r="L86" s="17">
        <v>0</v>
      </c>
      <c r="M86" s="20" t="s">
        <v>56</v>
      </c>
      <c r="N86" s="18" t="s">
        <v>57</v>
      </c>
      <c r="O86" s="17" t="s">
        <v>173</v>
      </c>
      <c r="P86" s="18" t="s">
        <v>57</v>
      </c>
      <c r="Q86" s="18" t="s">
        <v>59</v>
      </c>
      <c r="R86" s="18" t="s">
        <v>74</v>
      </c>
      <c r="S86" s="18" t="s">
        <v>88</v>
      </c>
      <c r="T86" s="17">
        <v>704</v>
      </c>
      <c r="U86" s="17" t="s">
        <v>415</v>
      </c>
      <c r="V86" s="17">
        <v>2</v>
      </c>
      <c r="W86" s="22">
        <v>3125</v>
      </c>
      <c r="X86" s="23">
        <f t="shared" si="1"/>
        <v>6250</v>
      </c>
      <c r="Y86" s="23">
        <f t="shared" si="2"/>
        <v>7000.000000000001</v>
      </c>
      <c r="Z86" s="17"/>
      <c r="AA86" s="18" t="s">
        <v>65</v>
      </c>
      <c r="AB86" s="18"/>
    </row>
    <row r="87" spans="1:28" s="31" customFormat="1" ht="102">
      <c r="A87" s="17" t="s">
        <v>416</v>
      </c>
      <c r="B87" s="18" t="s">
        <v>48</v>
      </c>
      <c r="C87" s="18" t="s">
        <v>49</v>
      </c>
      <c r="D87" s="18" t="s">
        <v>417</v>
      </c>
      <c r="E87" s="27" t="s">
        <v>410</v>
      </c>
      <c r="F87" s="27" t="s">
        <v>418</v>
      </c>
      <c r="G87" s="17" t="s">
        <v>419</v>
      </c>
      <c r="H87" s="17" t="s">
        <v>420</v>
      </c>
      <c r="I87" s="17" t="s">
        <v>421</v>
      </c>
      <c r="J87" s="17"/>
      <c r="K87" s="18" t="s">
        <v>72</v>
      </c>
      <c r="L87" s="17">
        <v>0</v>
      </c>
      <c r="M87" s="20" t="s">
        <v>56</v>
      </c>
      <c r="N87" s="18" t="s">
        <v>57</v>
      </c>
      <c r="O87" s="17" t="s">
        <v>173</v>
      </c>
      <c r="P87" s="18" t="s">
        <v>57</v>
      </c>
      <c r="Q87" s="18" t="s">
        <v>59</v>
      </c>
      <c r="R87" s="18" t="s">
        <v>74</v>
      </c>
      <c r="S87" s="18" t="s">
        <v>88</v>
      </c>
      <c r="T87" s="17">
        <v>796</v>
      </c>
      <c r="U87" s="17" t="s">
        <v>129</v>
      </c>
      <c r="V87" s="17">
        <v>4</v>
      </c>
      <c r="W87" s="22">
        <v>500</v>
      </c>
      <c r="X87" s="23">
        <f t="shared" si="1"/>
        <v>2000</v>
      </c>
      <c r="Y87" s="23">
        <f t="shared" si="2"/>
        <v>2240</v>
      </c>
      <c r="Z87" s="17"/>
      <c r="AA87" s="18" t="s">
        <v>65</v>
      </c>
      <c r="AB87" s="18"/>
    </row>
    <row r="88" spans="1:28" s="31" customFormat="1" ht="102">
      <c r="A88" s="17" t="s">
        <v>422</v>
      </c>
      <c r="B88" s="18" t="s">
        <v>48</v>
      </c>
      <c r="C88" s="18" t="s">
        <v>49</v>
      </c>
      <c r="D88" s="18" t="s">
        <v>417</v>
      </c>
      <c r="E88" s="27" t="s">
        <v>410</v>
      </c>
      <c r="F88" s="27" t="s">
        <v>418</v>
      </c>
      <c r="G88" s="17" t="s">
        <v>419</v>
      </c>
      <c r="H88" s="17" t="s">
        <v>420</v>
      </c>
      <c r="I88" s="17" t="s">
        <v>423</v>
      </c>
      <c r="J88" s="17"/>
      <c r="K88" s="18" t="s">
        <v>72</v>
      </c>
      <c r="L88" s="17">
        <v>0</v>
      </c>
      <c r="M88" s="20" t="s">
        <v>56</v>
      </c>
      <c r="N88" s="18" t="s">
        <v>57</v>
      </c>
      <c r="O88" s="17" t="s">
        <v>173</v>
      </c>
      <c r="P88" s="18" t="s">
        <v>57</v>
      </c>
      <c r="Q88" s="18" t="s">
        <v>59</v>
      </c>
      <c r="R88" s="18" t="s">
        <v>74</v>
      </c>
      <c r="S88" s="18" t="s">
        <v>88</v>
      </c>
      <c r="T88" s="17">
        <v>796</v>
      </c>
      <c r="U88" s="17" t="s">
        <v>129</v>
      </c>
      <c r="V88" s="17">
        <v>4</v>
      </c>
      <c r="W88" s="22">
        <v>3500</v>
      </c>
      <c r="X88" s="23">
        <f>W88*V88</f>
        <v>14000</v>
      </c>
      <c r="Y88" s="23">
        <f>X88*1.12</f>
        <v>15680.000000000002</v>
      </c>
      <c r="Z88" s="17"/>
      <c r="AA88" s="18" t="s">
        <v>65</v>
      </c>
      <c r="AB88" s="18"/>
    </row>
    <row r="89" spans="1:28" s="31" customFormat="1" ht="102">
      <c r="A89" s="17" t="s">
        <v>424</v>
      </c>
      <c r="B89" s="18" t="s">
        <v>204</v>
      </c>
      <c r="C89" s="18" t="s">
        <v>49</v>
      </c>
      <c r="D89" s="18" t="s">
        <v>425</v>
      </c>
      <c r="E89" s="18" t="s">
        <v>426</v>
      </c>
      <c r="F89" s="18" t="s">
        <v>427</v>
      </c>
      <c r="G89" s="18" t="s">
        <v>426</v>
      </c>
      <c r="H89" s="18" t="s">
        <v>427</v>
      </c>
      <c r="I89" s="18"/>
      <c r="J89" s="18"/>
      <c r="K89" s="18" t="s">
        <v>72</v>
      </c>
      <c r="L89" s="17">
        <v>0</v>
      </c>
      <c r="M89" s="18">
        <v>231010000</v>
      </c>
      <c r="N89" s="18" t="s">
        <v>57</v>
      </c>
      <c r="O89" s="20" t="s">
        <v>107</v>
      </c>
      <c r="P89" s="18" t="s">
        <v>57</v>
      </c>
      <c r="Q89" s="18" t="s">
        <v>59</v>
      </c>
      <c r="R89" s="18" t="s">
        <v>74</v>
      </c>
      <c r="S89" s="18" t="s">
        <v>88</v>
      </c>
      <c r="T89" s="20" t="s">
        <v>428</v>
      </c>
      <c r="U89" s="18" t="s">
        <v>429</v>
      </c>
      <c r="V89" s="17">
        <v>5</v>
      </c>
      <c r="W89" s="33">
        <v>24107</v>
      </c>
      <c r="X89" s="23">
        <f t="shared" si="1"/>
        <v>120535</v>
      </c>
      <c r="Y89" s="23">
        <f t="shared" si="2"/>
        <v>134999.2</v>
      </c>
      <c r="Z89" s="18"/>
      <c r="AA89" s="18" t="s">
        <v>65</v>
      </c>
      <c r="AB89" s="18"/>
    </row>
    <row r="90" spans="1:28" s="31" customFormat="1" ht="102">
      <c r="A90" s="17" t="s">
        <v>430</v>
      </c>
      <c r="B90" s="18" t="s">
        <v>48</v>
      </c>
      <c r="C90" s="18" t="s">
        <v>49</v>
      </c>
      <c r="D90" s="25" t="s">
        <v>431</v>
      </c>
      <c r="E90" s="25" t="s">
        <v>432</v>
      </c>
      <c r="F90" s="25" t="s">
        <v>433</v>
      </c>
      <c r="G90" s="25" t="s">
        <v>434</v>
      </c>
      <c r="H90" s="25" t="s">
        <v>435</v>
      </c>
      <c r="I90" s="29" t="s">
        <v>436</v>
      </c>
      <c r="J90" s="29"/>
      <c r="K90" s="18" t="s">
        <v>72</v>
      </c>
      <c r="L90" s="17">
        <v>0</v>
      </c>
      <c r="M90" s="17">
        <v>231010000</v>
      </c>
      <c r="N90" s="18" t="s">
        <v>57</v>
      </c>
      <c r="O90" s="17" t="s">
        <v>73</v>
      </c>
      <c r="P90" s="18" t="s">
        <v>57</v>
      </c>
      <c r="Q90" s="18" t="s">
        <v>59</v>
      </c>
      <c r="R90" s="18" t="s">
        <v>74</v>
      </c>
      <c r="S90" s="18" t="s">
        <v>88</v>
      </c>
      <c r="T90" s="30" t="s">
        <v>181</v>
      </c>
      <c r="U90" s="26" t="s">
        <v>89</v>
      </c>
      <c r="V90" s="17">
        <v>50</v>
      </c>
      <c r="W90" s="19">
        <v>893</v>
      </c>
      <c r="X90" s="23">
        <v>0</v>
      </c>
      <c r="Y90" s="23">
        <f t="shared" si="2"/>
        <v>0</v>
      </c>
      <c r="Z90" s="18"/>
      <c r="AA90" s="18" t="s">
        <v>65</v>
      </c>
      <c r="AB90" s="18">
        <v>11</v>
      </c>
    </row>
    <row r="91" spans="1:28" s="31" customFormat="1" ht="102">
      <c r="A91" s="17" t="s">
        <v>437</v>
      </c>
      <c r="B91" s="18" t="s">
        <v>48</v>
      </c>
      <c r="C91" s="18" t="s">
        <v>49</v>
      </c>
      <c r="D91" s="25" t="s">
        <v>431</v>
      </c>
      <c r="E91" s="25" t="s">
        <v>432</v>
      </c>
      <c r="F91" s="25" t="s">
        <v>433</v>
      </c>
      <c r="G91" s="25" t="s">
        <v>434</v>
      </c>
      <c r="H91" s="25" t="s">
        <v>435</v>
      </c>
      <c r="I91" s="29" t="s">
        <v>436</v>
      </c>
      <c r="J91" s="29"/>
      <c r="K91" s="18" t="s">
        <v>72</v>
      </c>
      <c r="L91" s="17">
        <v>0</v>
      </c>
      <c r="M91" s="17">
        <v>231010000</v>
      </c>
      <c r="N91" s="18" t="s">
        <v>57</v>
      </c>
      <c r="O91" s="17" t="s">
        <v>80</v>
      </c>
      <c r="P91" s="18" t="s">
        <v>57</v>
      </c>
      <c r="Q91" s="18" t="s">
        <v>59</v>
      </c>
      <c r="R91" s="18" t="s">
        <v>74</v>
      </c>
      <c r="S91" s="18" t="s">
        <v>88</v>
      </c>
      <c r="T91" s="30" t="s">
        <v>181</v>
      </c>
      <c r="U91" s="26" t="s">
        <v>89</v>
      </c>
      <c r="V91" s="17">
        <v>50</v>
      </c>
      <c r="W91" s="19">
        <v>893</v>
      </c>
      <c r="X91" s="23">
        <f>V91*W91</f>
        <v>44650</v>
      </c>
      <c r="Y91" s="23">
        <f t="shared" si="2"/>
        <v>50008.00000000001</v>
      </c>
      <c r="Z91" s="18"/>
      <c r="AA91" s="18" t="s">
        <v>65</v>
      </c>
      <c r="AB91" s="18"/>
    </row>
    <row r="92" spans="1:28" s="31" customFormat="1" ht="102">
      <c r="A92" s="17" t="s">
        <v>438</v>
      </c>
      <c r="B92" s="18" t="s">
        <v>48</v>
      </c>
      <c r="C92" s="18" t="s">
        <v>49</v>
      </c>
      <c r="D92" s="25" t="s">
        <v>431</v>
      </c>
      <c r="E92" s="25" t="s">
        <v>432</v>
      </c>
      <c r="F92" s="25" t="s">
        <v>433</v>
      </c>
      <c r="G92" s="25" t="s">
        <v>434</v>
      </c>
      <c r="H92" s="25" t="s">
        <v>435</v>
      </c>
      <c r="I92" s="25" t="s">
        <v>439</v>
      </c>
      <c r="J92" s="25"/>
      <c r="K92" s="18" t="s">
        <v>72</v>
      </c>
      <c r="L92" s="17">
        <v>0</v>
      </c>
      <c r="M92" s="17">
        <v>231010000</v>
      </c>
      <c r="N92" s="18" t="s">
        <v>57</v>
      </c>
      <c r="O92" s="17" t="s">
        <v>73</v>
      </c>
      <c r="P92" s="18" t="s">
        <v>57</v>
      </c>
      <c r="Q92" s="18" t="s">
        <v>59</v>
      </c>
      <c r="R92" s="18" t="s">
        <v>74</v>
      </c>
      <c r="S92" s="18" t="s">
        <v>88</v>
      </c>
      <c r="T92" s="30" t="s">
        <v>181</v>
      </c>
      <c r="U92" s="26" t="s">
        <v>89</v>
      </c>
      <c r="V92" s="17">
        <v>1000</v>
      </c>
      <c r="W92" s="19">
        <v>804</v>
      </c>
      <c r="X92" s="23">
        <v>0</v>
      </c>
      <c r="Y92" s="23">
        <f t="shared" si="2"/>
        <v>0</v>
      </c>
      <c r="Z92" s="18"/>
      <c r="AA92" s="18" t="s">
        <v>65</v>
      </c>
      <c r="AB92" s="18">
        <v>11</v>
      </c>
    </row>
    <row r="93" spans="1:28" s="31" customFormat="1" ht="102">
      <c r="A93" s="17" t="s">
        <v>440</v>
      </c>
      <c r="B93" s="18" t="s">
        <v>48</v>
      </c>
      <c r="C93" s="18" t="s">
        <v>49</v>
      </c>
      <c r="D93" s="25" t="s">
        <v>431</v>
      </c>
      <c r="E93" s="25" t="s">
        <v>432</v>
      </c>
      <c r="F93" s="25" t="s">
        <v>433</v>
      </c>
      <c r="G93" s="25" t="s">
        <v>434</v>
      </c>
      <c r="H93" s="25" t="s">
        <v>435</v>
      </c>
      <c r="I93" s="25" t="s">
        <v>439</v>
      </c>
      <c r="J93" s="25"/>
      <c r="K93" s="18" t="s">
        <v>72</v>
      </c>
      <c r="L93" s="17">
        <v>0</v>
      </c>
      <c r="M93" s="17">
        <v>231010000</v>
      </c>
      <c r="N93" s="18" t="s">
        <v>57</v>
      </c>
      <c r="O93" s="17" t="s">
        <v>80</v>
      </c>
      <c r="P93" s="18" t="s">
        <v>57</v>
      </c>
      <c r="Q93" s="18" t="s">
        <v>59</v>
      </c>
      <c r="R93" s="18" t="s">
        <v>74</v>
      </c>
      <c r="S93" s="18" t="s">
        <v>88</v>
      </c>
      <c r="T93" s="30" t="s">
        <v>181</v>
      </c>
      <c r="U93" s="26" t="s">
        <v>89</v>
      </c>
      <c r="V93" s="17">
        <v>1000</v>
      </c>
      <c r="W93" s="19">
        <v>804</v>
      </c>
      <c r="X93" s="23">
        <f>V93*W93</f>
        <v>804000</v>
      </c>
      <c r="Y93" s="23">
        <f t="shared" si="2"/>
        <v>900480.0000000001</v>
      </c>
      <c r="Z93" s="18"/>
      <c r="AA93" s="18" t="s">
        <v>65</v>
      </c>
      <c r="AB93" s="18"/>
    </row>
    <row r="94" spans="1:28" s="31" customFormat="1" ht="102">
      <c r="A94" s="17" t="s">
        <v>441</v>
      </c>
      <c r="B94" s="18" t="s">
        <v>48</v>
      </c>
      <c r="C94" s="18" t="s">
        <v>49</v>
      </c>
      <c r="D94" s="25" t="s">
        <v>431</v>
      </c>
      <c r="E94" s="25" t="s">
        <v>432</v>
      </c>
      <c r="F94" s="25" t="s">
        <v>433</v>
      </c>
      <c r="G94" s="25" t="s">
        <v>434</v>
      </c>
      <c r="H94" s="25" t="s">
        <v>435</v>
      </c>
      <c r="I94" s="25" t="s">
        <v>442</v>
      </c>
      <c r="J94" s="25"/>
      <c r="K94" s="18" t="s">
        <v>72</v>
      </c>
      <c r="L94" s="17">
        <v>0</v>
      </c>
      <c r="M94" s="17">
        <v>231010000</v>
      </c>
      <c r="N94" s="18" t="s">
        <v>57</v>
      </c>
      <c r="O94" s="17" t="s">
        <v>73</v>
      </c>
      <c r="P94" s="18" t="s">
        <v>57</v>
      </c>
      <c r="Q94" s="18" t="s">
        <v>59</v>
      </c>
      <c r="R94" s="18" t="s">
        <v>74</v>
      </c>
      <c r="S94" s="18" t="s">
        <v>88</v>
      </c>
      <c r="T94" s="30" t="s">
        <v>181</v>
      </c>
      <c r="U94" s="26" t="s">
        <v>89</v>
      </c>
      <c r="V94" s="17">
        <v>2000</v>
      </c>
      <c r="W94" s="19">
        <v>804</v>
      </c>
      <c r="X94" s="23">
        <v>0</v>
      </c>
      <c r="Y94" s="23">
        <f t="shared" si="2"/>
        <v>0</v>
      </c>
      <c r="Z94" s="18"/>
      <c r="AA94" s="18" t="s">
        <v>65</v>
      </c>
      <c r="AB94" s="18">
        <v>11</v>
      </c>
    </row>
    <row r="95" spans="1:28" s="31" customFormat="1" ht="102">
      <c r="A95" s="17" t="s">
        <v>443</v>
      </c>
      <c r="B95" s="18" t="s">
        <v>48</v>
      </c>
      <c r="C95" s="18" t="s">
        <v>49</v>
      </c>
      <c r="D95" s="25" t="s">
        <v>431</v>
      </c>
      <c r="E95" s="25" t="s">
        <v>432</v>
      </c>
      <c r="F95" s="25" t="s">
        <v>433</v>
      </c>
      <c r="G95" s="25" t="s">
        <v>434</v>
      </c>
      <c r="H95" s="25" t="s">
        <v>435</v>
      </c>
      <c r="I95" s="25" t="s">
        <v>442</v>
      </c>
      <c r="J95" s="25"/>
      <c r="K95" s="18" t="s">
        <v>72</v>
      </c>
      <c r="L95" s="17">
        <v>0</v>
      </c>
      <c r="M95" s="17">
        <v>231010000</v>
      </c>
      <c r="N95" s="18" t="s">
        <v>57</v>
      </c>
      <c r="O95" s="17" t="s">
        <v>80</v>
      </c>
      <c r="P95" s="18" t="s">
        <v>57</v>
      </c>
      <c r="Q95" s="18" t="s">
        <v>59</v>
      </c>
      <c r="R95" s="18" t="s">
        <v>74</v>
      </c>
      <c r="S95" s="18" t="s">
        <v>88</v>
      </c>
      <c r="T95" s="30" t="s">
        <v>181</v>
      </c>
      <c r="U95" s="26" t="s">
        <v>89</v>
      </c>
      <c r="V95" s="17">
        <v>2000</v>
      </c>
      <c r="W95" s="19">
        <v>804</v>
      </c>
      <c r="X95" s="23">
        <f>V95*W95</f>
        <v>1608000</v>
      </c>
      <c r="Y95" s="23">
        <f t="shared" si="2"/>
        <v>1800960.0000000002</v>
      </c>
      <c r="Z95" s="18"/>
      <c r="AA95" s="18" t="s">
        <v>65</v>
      </c>
      <c r="AB95" s="18"/>
    </row>
    <row r="96" spans="1:28" s="31" customFormat="1" ht="102">
      <c r="A96" s="17" t="s">
        <v>444</v>
      </c>
      <c r="B96" s="18" t="s">
        <v>48</v>
      </c>
      <c r="C96" s="18" t="s">
        <v>49</v>
      </c>
      <c r="D96" s="18" t="s">
        <v>445</v>
      </c>
      <c r="E96" s="18" t="s">
        <v>446</v>
      </c>
      <c r="F96" s="18" t="s">
        <v>447</v>
      </c>
      <c r="G96" s="18" t="s">
        <v>448</v>
      </c>
      <c r="H96" s="18" t="s">
        <v>449</v>
      </c>
      <c r="I96" s="18" t="s">
        <v>450</v>
      </c>
      <c r="J96" s="18"/>
      <c r="K96" s="18" t="s">
        <v>72</v>
      </c>
      <c r="L96" s="17">
        <v>0</v>
      </c>
      <c r="M96" s="17">
        <v>231010000</v>
      </c>
      <c r="N96" s="18" t="s">
        <v>57</v>
      </c>
      <c r="O96" s="17" t="s">
        <v>73</v>
      </c>
      <c r="P96" s="18" t="s">
        <v>57</v>
      </c>
      <c r="Q96" s="18" t="s">
        <v>59</v>
      </c>
      <c r="R96" s="18" t="s">
        <v>74</v>
      </c>
      <c r="S96" s="18" t="s">
        <v>88</v>
      </c>
      <c r="T96" s="20">
        <v>796</v>
      </c>
      <c r="U96" s="18" t="s">
        <v>129</v>
      </c>
      <c r="V96" s="17">
        <v>300</v>
      </c>
      <c r="W96" s="22">
        <v>1071</v>
      </c>
      <c r="X96" s="23">
        <v>0</v>
      </c>
      <c r="Y96" s="23">
        <f t="shared" si="2"/>
        <v>0</v>
      </c>
      <c r="Z96" s="17"/>
      <c r="AA96" s="18" t="s">
        <v>65</v>
      </c>
      <c r="AB96" s="18">
        <v>11</v>
      </c>
    </row>
    <row r="97" spans="1:28" s="31" customFormat="1" ht="105" customHeight="1">
      <c r="A97" s="17" t="s">
        <v>451</v>
      </c>
      <c r="B97" s="18" t="s">
        <v>48</v>
      </c>
      <c r="C97" s="18" t="s">
        <v>49</v>
      </c>
      <c r="D97" s="18" t="s">
        <v>445</v>
      </c>
      <c r="E97" s="18" t="s">
        <v>446</v>
      </c>
      <c r="F97" s="18" t="s">
        <v>447</v>
      </c>
      <c r="G97" s="18" t="s">
        <v>448</v>
      </c>
      <c r="H97" s="18" t="s">
        <v>449</v>
      </c>
      <c r="I97" s="18" t="s">
        <v>450</v>
      </c>
      <c r="J97" s="18"/>
      <c r="K97" s="18" t="s">
        <v>72</v>
      </c>
      <c r="L97" s="17">
        <v>0</v>
      </c>
      <c r="M97" s="17">
        <v>231010000</v>
      </c>
      <c r="N97" s="18" t="s">
        <v>57</v>
      </c>
      <c r="O97" s="17" t="s">
        <v>80</v>
      </c>
      <c r="P97" s="18" t="s">
        <v>57</v>
      </c>
      <c r="Q97" s="18" t="s">
        <v>59</v>
      </c>
      <c r="R97" s="18" t="s">
        <v>74</v>
      </c>
      <c r="S97" s="18" t="s">
        <v>88</v>
      </c>
      <c r="T97" s="20">
        <v>796</v>
      </c>
      <c r="U97" s="18" t="s">
        <v>129</v>
      </c>
      <c r="V97" s="17">
        <v>300</v>
      </c>
      <c r="W97" s="22">
        <v>1071</v>
      </c>
      <c r="X97" s="23">
        <f>V97*W97</f>
        <v>321300</v>
      </c>
      <c r="Y97" s="23">
        <f t="shared" si="2"/>
        <v>359856.00000000006</v>
      </c>
      <c r="Z97" s="17"/>
      <c r="AA97" s="18" t="s">
        <v>65</v>
      </c>
      <c r="AB97" s="18"/>
    </row>
    <row r="98" spans="1:28" s="31" customFormat="1" ht="102">
      <c r="A98" s="17" t="s">
        <v>452</v>
      </c>
      <c r="B98" s="18" t="s">
        <v>48</v>
      </c>
      <c r="C98" s="18" t="s">
        <v>49</v>
      </c>
      <c r="D98" s="38" t="s">
        <v>453</v>
      </c>
      <c r="E98" s="39" t="s">
        <v>454</v>
      </c>
      <c r="F98" s="39" t="s">
        <v>455</v>
      </c>
      <c r="G98" s="39" t="s">
        <v>456</v>
      </c>
      <c r="H98" s="39" t="s">
        <v>457</v>
      </c>
      <c r="I98" s="18" t="s">
        <v>458</v>
      </c>
      <c r="J98" s="18"/>
      <c r="K98" s="18" t="s">
        <v>72</v>
      </c>
      <c r="L98" s="19">
        <v>0</v>
      </c>
      <c r="M98" s="17">
        <v>231010000</v>
      </c>
      <c r="N98" s="18" t="s">
        <v>57</v>
      </c>
      <c r="O98" s="18" t="s">
        <v>459</v>
      </c>
      <c r="P98" s="18" t="s">
        <v>57</v>
      </c>
      <c r="Q98" s="18" t="s">
        <v>59</v>
      </c>
      <c r="R98" s="18" t="s">
        <v>74</v>
      </c>
      <c r="S98" s="18" t="s">
        <v>88</v>
      </c>
      <c r="T98" s="18">
        <v>55</v>
      </c>
      <c r="U98" s="27" t="s">
        <v>77</v>
      </c>
      <c r="V98" s="18">
        <v>16</v>
      </c>
      <c r="W98" s="19">
        <v>2500</v>
      </c>
      <c r="X98" s="33">
        <f>V98*W98</f>
        <v>40000</v>
      </c>
      <c r="Y98" s="40">
        <f t="shared" si="2"/>
        <v>44800.00000000001</v>
      </c>
      <c r="Z98" s="18"/>
      <c r="AA98" s="18" t="s">
        <v>65</v>
      </c>
      <c r="AB98" s="18"/>
    </row>
    <row r="99" spans="1:28" s="31" customFormat="1" ht="191.25">
      <c r="A99" s="17" t="s">
        <v>460</v>
      </c>
      <c r="B99" s="18" t="s">
        <v>48</v>
      </c>
      <c r="C99" s="18" t="s">
        <v>49</v>
      </c>
      <c r="D99" s="41" t="s">
        <v>461</v>
      </c>
      <c r="E99" s="42" t="s">
        <v>462</v>
      </c>
      <c r="F99" s="42" t="s">
        <v>463</v>
      </c>
      <c r="G99" s="43" t="s">
        <v>464</v>
      </c>
      <c r="H99" s="43" t="s">
        <v>465</v>
      </c>
      <c r="I99" s="18" t="s">
        <v>466</v>
      </c>
      <c r="J99" s="18"/>
      <c r="K99" s="18" t="s">
        <v>467</v>
      </c>
      <c r="L99" s="18">
        <v>0</v>
      </c>
      <c r="M99" s="17">
        <v>231010000</v>
      </c>
      <c r="N99" s="18" t="s">
        <v>57</v>
      </c>
      <c r="O99" s="17" t="s">
        <v>459</v>
      </c>
      <c r="P99" s="18" t="s">
        <v>57</v>
      </c>
      <c r="Q99" s="18" t="s">
        <v>59</v>
      </c>
      <c r="R99" s="21" t="s">
        <v>468</v>
      </c>
      <c r="S99" s="18" t="s">
        <v>88</v>
      </c>
      <c r="T99" s="25" t="s">
        <v>469</v>
      </c>
      <c r="U99" s="25" t="s">
        <v>470</v>
      </c>
      <c r="V99" s="17">
        <v>45</v>
      </c>
      <c r="W99" s="19">
        <v>336607</v>
      </c>
      <c r="X99" s="23">
        <v>0</v>
      </c>
      <c r="Y99" s="23">
        <f t="shared" si="2"/>
        <v>0</v>
      </c>
      <c r="Z99" s="18"/>
      <c r="AA99" s="18" t="s">
        <v>65</v>
      </c>
      <c r="AB99" s="18">
        <v>7</v>
      </c>
    </row>
    <row r="100" spans="1:28" s="31" customFormat="1" ht="191.25">
      <c r="A100" s="17" t="s">
        <v>471</v>
      </c>
      <c r="B100" s="18" t="s">
        <v>48</v>
      </c>
      <c r="C100" s="18" t="s">
        <v>49</v>
      </c>
      <c r="D100" s="41" t="s">
        <v>461</v>
      </c>
      <c r="E100" s="42" t="s">
        <v>462</v>
      </c>
      <c r="F100" s="42" t="s">
        <v>462</v>
      </c>
      <c r="G100" s="43" t="s">
        <v>464</v>
      </c>
      <c r="H100" s="43" t="s">
        <v>465</v>
      </c>
      <c r="I100" s="18" t="s">
        <v>466</v>
      </c>
      <c r="J100" s="18"/>
      <c r="K100" s="18" t="s">
        <v>472</v>
      </c>
      <c r="L100" s="18">
        <v>0</v>
      </c>
      <c r="M100" s="17">
        <v>231010000</v>
      </c>
      <c r="N100" s="18" t="s">
        <v>57</v>
      </c>
      <c r="O100" s="17" t="s">
        <v>459</v>
      </c>
      <c r="P100" s="18" t="s">
        <v>57</v>
      </c>
      <c r="Q100" s="18" t="s">
        <v>59</v>
      </c>
      <c r="R100" s="21" t="s">
        <v>468</v>
      </c>
      <c r="S100" s="18" t="s">
        <v>88</v>
      </c>
      <c r="T100" s="25" t="s">
        <v>469</v>
      </c>
      <c r="U100" s="25" t="s">
        <v>470</v>
      </c>
      <c r="V100" s="17">
        <v>45</v>
      </c>
      <c r="W100" s="19">
        <v>336607</v>
      </c>
      <c r="X100" s="23">
        <f>V100*W100</f>
        <v>15147315</v>
      </c>
      <c r="Y100" s="23">
        <f t="shared" si="2"/>
        <v>16964992.8</v>
      </c>
      <c r="Z100" s="18"/>
      <c r="AA100" s="18" t="s">
        <v>65</v>
      </c>
      <c r="AB100" s="18"/>
    </row>
    <row r="101" spans="1:28" s="31" customFormat="1" ht="114.75">
      <c r="A101" s="17" t="s">
        <v>473</v>
      </c>
      <c r="B101" s="18" t="s">
        <v>48</v>
      </c>
      <c r="C101" s="18" t="s">
        <v>49</v>
      </c>
      <c r="D101" s="18" t="s">
        <v>474</v>
      </c>
      <c r="E101" s="18" t="s">
        <v>475</v>
      </c>
      <c r="F101" s="18" t="s">
        <v>475</v>
      </c>
      <c r="G101" s="18" t="s">
        <v>476</v>
      </c>
      <c r="H101" s="18" t="s">
        <v>477</v>
      </c>
      <c r="I101" s="29" t="s">
        <v>478</v>
      </c>
      <c r="J101" s="29"/>
      <c r="K101" s="18" t="s">
        <v>72</v>
      </c>
      <c r="L101" s="17">
        <v>0</v>
      </c>
      <c r="M101" s="17">
        <v>231010000</v>
      </c>
      <c r="N101" s="18" t="s">
        <v>57</v>
      </c>
      <c r="O101" s="17" t="s">
        <v>80</v>
      </c>
      <c r="P101" s="18" t="s">
        <v>57</v>
      </c>
      <c r="Q101" s="18" t="s">
        <v>59</v>
      </c>
      <c r="R101" s="18" t="s">
        <v>74</v>
      </c>
      <c r="S101" s="18" t="s">
        <v>88</v>
      </c>
      <c r="T101" s="25" t="s">
        <v>479</v>
      </c>
      <c r="U101" s="25" t="s">
        <v>480</v>
      </c>
      <c r="V101" s="17">
        <v>66</v>
      </c>
      <c r="W101" s="19">
        <v>2455</v>
      </c>
      <c r="X101" s="23">
        <f>V101*W101</f>
        <v>162030</v>
      </c>
      <c r="Y101" s="23">
        <f t="shared" si="2"/>
        <v>181473.6</v>
      </c>
      <c r="Z101" s="18"/>
      <c r="AA101" s="18" t="s">
        <v>65</v>
      </c>
      <c r="AB101" s="18"/>
    </row>
    <row r="102" spans="1:28" s="31" customFormat="1" ht="140.25">
      <c r="A102" s="17" t="s">
        <v>481</v>
      </c>
      <c r="B102" s="18" t="s">
        <v>48</v>
      </c>
      <c r="C102" s="18" t="s">
        <v>49</v>
      </c>
      <c r="D102" s="18" t="s">
        <v>482</v>
      </c>
      <c r="E102" s="18" t="s">
        <v>483</v>
      </c>
      <c r="F102" s="18" t="s">
        <v>484</v>
      </c>
      <c r="G102" s="18" t="s">
        <v>485</v>
      </c>
      <c r="H102" s="18" t="s">
        <v>486</v>
      </c>
      <c r="I102" s="18" t="s">
        <v>487</v>
      </c>
      <c r="J102" s="18"/>
      <c r="K102" s="18" t="s">
        <v>55</v>
      </c>
      <c r="L102" s="19">
        <v>0</v>
      </c>
      <c r="M102" s="17">
        <v>231010000</v>
      </c>
      <c r="N102" s="18" t="s">
        <v>57</v>
      </c>
      <c r="O102" s="21" t="s">
        <v>173</v>
      </c>
      <c r="P102" s="18" t="s">
        <v>488</v>
      </c>
      <c r="Q102" s="18" t="s">
        <v>59</v>
      </c>
      <c r="R102" s="18" t="s">
        <v>74</v>
      </c>
      <c r="S102" s="18" t="s">
        <v>88</v>
      </c>
      <c r="T102" s="18">
        <v>796</v>
      </c>
      <c r="U102" s="18" t="s">
        <v>129</v>
      </c>
      <c r="V102" s="44">
        <v>4</v>
      </c>
      <c r="W102" s="33">
        <v>4464</v>
      </c>
      <c r="X102" s="23">
        <f>V102*W102</f>
        <v>17856</v>
      </c>
      <c r="Y102" s="23">
        <f t="shared" si="2"/>
        <v>19998.72</v>
      </c>
      <c r="Z102" s="33"/>
      <c r="AA102" s="18" t="s">
        <v>65</v>
      </c>
      <c r="AB102" s="18"/>
    </row>
    <row r="103" spans="1:28" s="31" customFormat="1" ht="120" customHeight="1">
      <c r="A103" s="17" t="s">
        <v>489</v>
      </c>
      <c r="B103" s="18" t="s">
        <v>48</v>
      </c>
      <c r="C103" s="18" t="s">
        <v>49</v>
      </c>
      <c r="D103" s="27" t="s">
        <v>490</v>
      </c>
      <c r="E103" s="45" t="s">
        <v>491</v>
      </c>
      <c r="F103" s="45" t="s">
        <v>491</v>
      </c>
      <c r="G103" s="45" t="s">
        <v>492</v>
      </c>
      <c r="H103" s="45" t="s">
        <v>492</v>
      </c>
      <c r="I103" s="17"/>
      <c r="J103" s="17"/>
      <c r="K103" s="18" t="s">
        <v>72</v>
      </c>
      <c r="L103" s="17">
        <v>0</v>
      </c>
      <c r="M103" s="17">
        <v>231010000</v>
      </c>
      <c r="N103" s="18" t="s">
        <v>57</v>
      </c>
      <c r="O103" s="17" t="s">
        <v>73</v>
      </c>
      <c r="P103" s="18" t="s">
        <v>57</v>
      </c>
      <c r="Q103" s="18" t="s">
        <v>59</v>
      </c>
      <c r="R103" s="18" t="s">
        <v>74</v>
      </c>
      <c r="S103" s="18" t="s">
        <v>88</v>
      </c>
      <c r="T103" s="18" t="s">
        <v>181</v>
      </c>
      <c r="U103" s="18" t="s">
        <v>493</v>
      </c>
      <c r="V103" s="17">
        <v>1000</v>
      </c>
      <c r="W103" s="19">
        <v>714</v>
      </c>
      <c r="X103" s="23">
        <v>0</v>
      </c>
      <c r="Y103" s="23">
        <f t="shared" si="2"/>
        <v>0</v>
      </c>
      <c r="Z103" s="18"/>
      <c r="AA103" s="18" t="s">
        <v>65</v>
      </c>
      <c r="AB103" s="18">
        <v>11</v>
      </c>
    </row>
    <row r="104" spans="1:28" s="31" customFormat="1" ht="120" customHeight="1">
      <c r="A104" s="17" t="s">
        <v>494</v>
      </c>
      <c r="B104" s="18" t="s">
        <v>48</v>
      </c>
      <c r="C104" s="18" t="s">
        <v>49</v>
      </c>
      <c r="D104" s="27" t="s">
        <v>490</v>
      </c>
      <c r="E104" s="45" t="s">
        <v>491</v>
      </c>
      <c r="F104" s="45" t="s">
        <v>491</v>
      </c>
      <c r="G104" s="45" t="s">
        <v>492</v>
      </c>
      <c r="H104" s="45" t="s">
        <v>492</v>
      </c>
      <c r="I104" s="17"/>
      <c r="J104" s="17"/>
      <c r="K104" s="18" t="s">
        <v>72</v>
      </c>
      <c r="L104" s="17">
        <v>0</v>
      </c>
      <c r="M104" s="17">
        <v>231010000</v>
      </c>
      <c r="N104" s="18" t="s">
        <v>57</v>
      </c>
      <c r="O104" s="17" t="s">
        <v>80</v>
      </c>
      <c r="P104" s="18" t="s">
        <v>57</v>
      </c>
      <c r="Q104" s="18" t="s">
        <v>59</v>
      </c>
      <c r="R104" s="18" t="s">
        <v>74</v>
      </c>
      <c r="S104" s="18" t="s">
        <v>88</v>
      </c>
      <c r="T104" s="18" t="s">
        <v>181</v>
      </c>
      <c r="U104" s="18" t="s">
        <v>493</v>
      </c>
      <c r="V104" s="17">
        <v>1000</v>
      </c>
      <c r="W104" s="19">
        <v>714</v>
      </c>
      <c r="X104" s="23">
        <f>V104*W104</f>
        <v>714000</v>
      </c>
      <c r="Y104" s="23">
        <f t="shared" si="2"/>
        <v>799680.0000000001</v>
      </c>
      <c r="Z104" s="18"/>
      <c r="AA104" s="18" t="s">
        <v>65</v>
      </c>
      <c r="AB104" s="18"/>
    </row>
    <row r="105" spans="1:28" s="31" customFormat="1" ht="120.75" customHeight="1">
      <c r="A105" s="17" t="s">
        <v>495</v>
      </c>
      <c r="B105" s="18" t="s">
        <v>48</v>
      </c>
      <c r="C105" s="18" t="s">
        <v>49</v>
      </c>
      <c r="D105" s="46" t="s">
        <v>496</v>
      </c>
      <c r="E105" s="46" t="s">
        <v>497</v>
      </c>
      <c r="F105" s="46" t="s">
        <v>498</v>
      </c>
      <c r="G105" s="46" t="s">
        <v>499</v>
      </c>
      <c r="H105" s="46" t="s">
        <v>500</v>
      </c>
      <c r="I105" s="46"/>
      <c r="J105" s="46"/>
      <c r="K105" s="18" t="s">
        <v>72</v>
      </c>
      <c r="L105" s="47" t="s">
        <v>212</v>
      </c>
      <c r="M105" s="20" t="s">
        <v>56</v>
      </c>
      <c r="N105" s="18" t="s">
        <v>57</v>
      </c>
      <c r="O105" s="47" t="s">
        <v>213</v>
      </c>
      <c r="P105" s="18" t="s">
        <v>57</v>
      </c>
      <c r="Q105" s="18" t="s">
        <v>59</v>
      </c>
      <c r="R105" s="36" t="s">
        <v>501</v>
      </c>
      <c r="S105" s="48" t="s">
        <v>88</v>
      </c>
      <c r="T105" s="47" t="s">
        <v>157</v>
      </c>
      <c r="U105" s="49" t="s">
        <v>129</v>
      </c>
      <c r="V105" s="50">
        <v>100</v>
      </c>
      <c r="W105" s="51">
        <v>2200</v>
      </c>
      <c r="X105" s="50">
        <f>V105*W105</f>
        <v>220000</v>
      </c>
      <c r="Y105" s="50">
        <f t="shared" si="2"/>
        <v>246400.00000000003</v>
      </c>
      <c r="Z105" s="49"/>
      <c r="AA105" s="12" t="s">
        <v>65</v>
      </c>
      <c r="AB105" s="13"/>
    </row>
    <row r="106" spans="1:28" s="31" customFormat="1" ht="62.25" customHeight="1">
      <c r="A106" s="17" t="s">
        <v>502</v>
      </c>
      <c r="B106" s="18" t="s">
        <v>48</v>
      </c>
      <c r="C106" s="18" t="s">
        <v>49</v>
      </c>
      <c r="D106" s="46" t="s">
        <v>503</v>
      </c>
      <c r="E106" s="46" t="s">
        <v>504</v>
      </c>
      <c r="F106" s="46" t="s">
        <v>505</v>
      </c>
      <c r="G106" s="46" t="s">
        <v>506</v>
      </c>
      <c r="H106" s="46" t="s">
        <v>507</v>
      </c>
      <c r="I106" s="46"/>
      <c r="J106" s="46"/>
      <c r="K106" s="18" t="s">
        <v>72</v>
      </c>
      <c r="L106" s="47" t="s">
        <v>212</v>
      </c>
      <c r="M106" s="20" t="s">
        <v>56</v>
      </c>
      <c r="N106" s="18" t="s">
        <v>57</v>
      </c>
      <c r="O106" s="46" t="s">
        <v>107</v>
      </c>
      <c r="P106" s="18" t="s">
        <v>57</v>
      </c>
      <c r="Q106" s="18" t="s">
        <v>59</v>
      </c>
      <c r="R106" s="36" t="s">
        <v>501</v>
      </c>
      <c r="S106" s="48" t="s">
        <v>88</v>
      </c>
      <c r="T106" s="47" t="s">
        <v>157</v>
      </c>
      <c r="U106" s="49" t="s">
        <v>129</v>
      </c>
      <c r="V106" s="50">
        <v>50</v>
      </c>
      <c r="W106" s="51">
        <v>12</v>
      </c>
      <c r="X106" s="50">
        <v>0</v>
      </c>
      <c r="Y106" s="50">
        <f t="shared" si="2"/>
        <v>0</v>
      </c>
      <c r="Z106" s="49"/>
      <c r="AA106" s="12" t="s">
        <v>65</v>
      </c>
      <c r="AB106" s="13">
        <v>11</v>
      </c>
    </row>
    <row r="107" spans="1:28" s="31" customFormat="1" ht="53.25" customHeight="1">
      <c r="A107" s="17" t="s">
        <v>508</v>
      </c>
      <c r="B107" s="18" t="s">
        <v>48</v>
      </c>
      <c r="C107" s="18" t="s">
        <v>49</v>
      </c>
      <c r="D107" s="46" t="s">
        <v>503</v>
      </c>
      <c r="E107" s="46" t="s">
        <v>504</v>
      </c>
      <c r="F107" s="46" t="s">
        <v>505</v>
      </c>
      <c r="G107" s="46" t="s">
        <v>506</v>
      </c>
      <c r="H107" s="46" t="s">
        <v>507</v>
      </c>
      <c r="I107" s="46"/>
      <c r="J107" s="46"/>
      <c r="K107" s="18" t="s">
        <v>72</v>
      </c>
      <c r="L107" s="47" t="s">
        <v>212</v>
      </c>
      <c r="M107" s="20" t="s">
        <v>56</v>
      </c>
      <c r="N107" s="18" t="s">
        <v>57</v>
      </c>
      <c r="O107" s="18" t="s">
        <v>113</v>
      </c>
      <c r="P107" s="18" t="s">
        <v>57</v>
      </c>
      <c r="Q107" s="18" t="s">
        <v>59</v>
      </c>
      <c r="R107" s="36" t="s">
        <v>501</v>
      </c>
      <c r="S107" s="48" t="s">
        <v>88</v>
      </c>
      <c r="T107" s="47" t="s">
        <v>157</v>
      </c>
      <c r="U107" s="49" t="s">
        <v>129</v>
      </c>
      <c r="V107" s="50">
        <v>50</v>
      </c>
      <c r="W107" s="51">
        <v>12</v>
      </c>
      <c r="X107" s="50">
        <f>V107*W107</f>
        <v>600</v>
      </c>
      <c r="Y107" s="50">
        <f t="shared" si="2"/>
        <v>672.0000000000001</v>
      </c>
      <c r="Z107" s="49"/>
      <c r="AA107" s="12" t="s">
        <v>65</v>
      </c>
      <c r="AB107" s="13"/>
    </row>
    <row r="108" spans="1:28" ht="45.75" customHeight="1">
      <c r="A108" s="17" t="s">
        <v>509</v>
      </c>
      <c r="B108" s="18" t="s">
        <v>48</v>
      </c>
      <c r="C108" s="18" t="s">
        <v>49</v>
      </c>
      <c r="D108" s="46" t="s">
        <v>510</v>
      </c>
      <c r="E108" s="46" t="s">
        <v>511</v>
      </c>
      <c r="F108" s="46" t="s">
        <v>512</v>
      </c>
      <c r="G108" s="46" t="s">
        <v>513</v>
      </c>
      <c r="H108" s="46" t="s">
        <v>514</v>
      </c>
      <c r="I108" s="46" t="s">
        <v>515</v>
      </c>
      <c r="J108" s="46"/>
      <c r="K108" s="18" t="s">
        <v>72</v>
      </c>
      <c r="L108" s="47" t="s">
        <v>212</v>
      </c>
      <c r="M108" s="20" t="s">
        <v>56</v>
      </c>
      <c r="N108" s="18" t="s">
        <v>57</v>
      </c>
      <c r="O108" s="47" t="s">
        <v>107</v>
      </c>
      <c r="P108" s="18" t="s">
        <v>57</v>
      </c>
      <c r="Q108" s="18" t="s">
        <v>59</v>
      </c>
      <c r="R108" s="36" t="s">
        <v>501</v>
      </c>
      <c r="S108" s="48" t="s">
        <v>88</v>
      </c>
      <c r="T108" s="47" t="s">
        <v>479</v>
      </c>
      <c r="U108" s="49" t="s">
        <v>516</v>
      </c>
      <c r="V108" s="50">
        <v>60</v>
      </c>
      <c r="W108" s="51">
        <v>50</v>
      </c>
      <c r="X108" s="50">
        <v>0</v>
      </c>
      <c r="Y108" s="50">
        <f t="shared" si="2"/>
        <v>0</v>
      </c>
      <c r="Z108" s="49"/>
      <c r="AA108" s="12" t="s">
        <v>65</v>
      </c>
      <c r="AB108" s="13">
        <v>11</v>
      </c>
    </row>
    <row r="109" spans="1:28" ht="51.75" customHeight="1">
      <c r="A109" s="17" t="s">
        <v>517</v>
      </c>
      <c r="B109" s="18" t="s">
        <v>48</v>
      </c>
      <c r="C109" s="18" t="s">
        <v>49</v>
      </c>
      <c r="D109" s="46" t="s">
        <v>510</v>
      </c>
      <c r="E109" s="46" t="s">
        <v>511</v>
      </c>
      <c r="F109" s="46" t="s">
        <v>512</v>
      </c>
      <c r="G109" s="46" t="s">
        <v>513</v>
      </c>
      <c r="H109" s="46" t="s">
        <v>514</v>
      </c>
      <c r="I109" s="46" t="s">
        <v>515</v>
      </c>
      <c r="J109" s="46"/>
      <c r="K109" s="18" t="s">
        <v>72</v>
      </c>
      <c r="L109" s="47" t="s">
        <v>212</v>
      </c>
      <c r="M109" s="20" t="s">
        <v>56</v>
      </c>
      <c r="N109" s="18" t="s">
        <v>57</v>
      </c>
      <c r="O109" s="18" t="s">
        <v>113</v>
      </c>
      <c r="P109" s="18" t="s">
        <v>57</v>
      </c>
      <c r="Q109" s="18" t="s">
        <v>59</v>
      </c>
      <c r="R109" s="36" t="s">
        <v>501</v>
      </c>
      <c r="S109" s="48" t="s">
        <v>88</v>
      </c>
      <c r="T109" s="47" t="s">
        <v>479</v>
      </c>
      <c r="U109" s="49" t="s">
        <v>516</v>
      </c>
      <c r="V109" s="50">
        <v>60</v>
      </c>
      <c r="W109" s="51">
        <v>50</v>
      </c>
      <c r="X109" s="50">
        <f>V109*W109</f>
        <v>3000</v>
      </c>
      <c r="Y109" s="50">
        <f t="shared" si="2"/>
        <v>3360.0000000000005</v>
      </c>
      <c r="Z109" s="49"/>
      <c r="AA109" s="12" t="s">
        <v>65</v>
      </c>
      <c r="AB109" s="13"/>
    </row>
    <row r="110" spans="1:28" ht="42" customHeight="1">
      <c r="A110" s="17" t="s">
        <v>518</v>
      </c>
      <c r="B110" s="18" t="s">
        <v>48</v>
      </c>
      <c r="C110" s="18" t="s">
        <v>49</v>
      </c>
      <c r="D110" s="46" t="s">
        <v>519</v>
      </c>
      <c r="E110" s="46" t="s">
        <v>520</v>
      </c>
      <c r="F110" s="46" t="s">
        <v>521</v>
      </c>
      <c r="G110" s="52" t="s">
        <v>522</v>
      </c>
      <c r="H110" s="46" t="s">
        <v>523</v>
      </c>
      <c r="I110" s="46" t="s">
        <v>524</v>
      </c>
      <c r="J110" s="46"/>
      <c r="K110" s="18" t="s">
        <v>72</v>
      </c>
      <c r="L110" s="47" t="s">
        <v>212</v>
      </c>
      <c r="M110" s="20" t="s">
        <v>56</v>
      </c>
      <c r="N110" s="18" t="s">
        <v>57</v>
      </c>
      <c r="O110" s="47" t="s">
        <v>107</v>
      </c>
      <c r="P110" s="18" t="s">
        <v>57</v>
      </c>
      <c r="Q110" s="18" t="s">
        <v>59</v>
      </c>
      <c r="R110" s="36" t="s">
        <v>501</v>
      </c>
      <c r="S110" s="48" t="s">
        <v>88</v>
      </c>
      <c r="T110" s="47" t="s">
        <v>479</v>
      </c>
      <c r="U110" s="47" t="s">
        <v>525</v>
      </c>
      <c r="V110" s="50">
        <v>2</v>
      </c>
      <c r="W110" s="51">
        <v>500</v>
      </c>
      <c r="X110" s="50">
        <v>0</v>
      </c>
      <c r="Y110" s="50">
        <f t="shared" si="2"/>
        <v>0</v>
      </c>
      <c r="Z110" s="49"/>
      <c r="AA110" s="12" t="s">
        <v>65</v>
      </c>
      <c r="AB110" s="13">
        <v>11</v>
      </c>
    </row>
    <row r="111" spans="1:28" ht="49.5" customHeight="1">
      <c r="A111" s="17" t="s">
        <v>526</v>
      </c>
      <c r="B111" s="18" t="s">
        <v>48</v>
      </c>
      <c r="C111" s="18" t="s">
        <v>49</v>
      </c>
      <c r="D111" s="46" t="s">
        <v>519</v>
      </c>
      <c r="E111" s="46" t="s">
        <v>520</v>
      </c>
      <c r="F111" s="46" t="s">
        <v>521</v>
      </c>
      <c r="G111" s="52" t="s">
        <v>522</v>
      </c>
      <c r="H111" s="46" t="s">
        <v>523</v>
      </c>
      <c r="I111" s="46" t="s">
        <v>524</v>
      </c>
      <c r="J111" s="46"/>
      <c r="K111" s="18" t="s">
        <v>72</v>
      </c>
      <c r="L111" s="47" t="s">
        <v>212</v>
      </c>
      <c r="M111" s="20" t="s">
        <v>56</v>
      </c>
      <c r="N111" s="18" t="s">
        <v>57</v>
      </c>
      <c r="O111" s="18" t="s">
        <v>113</v>
      </c>
      <c r="P111" s="18" t="s">
        <v>57</v>
      </c>
      <c r="Q111" s="18" t="s">
        <v>59</v>
      </c>
      <c r="R111" s="36" t="s">
        <v>501</v>
      </c>
      <c r="S111" s="48" t="s">
        <v>88</v>
      </c>
      <c r="T111" s="47" t="s">
        <v>479</v>
      </c>
      <c r="U111" s="47" t="s">
        <v>525</v>
      </c>
      <c r="V111" s="50">
        <v>2</v>
      </c>
      <c r="W111" s="51">
        <v>500</v>
      </c>
      <c r="X111" s="50">
        <f aca="true" t="shared" si="3" ref="X111:X119">V111*W111</f>
        <v>1000</v>
      </c>
      <c r="Y111" s="50">
        <f t="shared" si="2"/>
        <v>1120</v>
      </c>
      <c r="Z111" s="49"/>
      <c r="AA111" s="12" t="s">
        <v>65</v>
      </c>
      <c r="AB111" s="13"/>
    </row>
    <row r="112" spans="1:28" ht="36.75" customHeight="1">
      <c r="A112" s="17" t="s">
        <v>527</v>
      </c>
      <c r="B112" s="18" t="s">
        <v>48</v>
      </c>
      <c r="C112" s="18" t="s">
        <v>49</v>
      </c>
      <c r="D112" s="46" t="s">
        <v>528</v>
      </c>
      <c r="E112" s="46" t="s">
        <v>529</v>
      </c>
      <c r="F112" s="46" t="s">
        <v>529</v>
      </c>
      <c r="G112" s="46" t="s">
        <v>530</v>
      </c>
      <c r="H112" s="46" t="s">
        <v>531</v>
      </c>
      <c r="I112" s="46" t="s">
        <v>532</v>
      </c>
      <c r="J112" s="46"/>
      <c r="K112" s="18" t="s">
        <v>72</v>
      </c>
      <c r="L112" s="47" t="s">
        <v>212</v>
      </c>
      <c r="M112" s="20" t="s">
        <v>56</v>
      </c>
      <c r="N112" s="18" t="s">
        <v>57</v>
      </c>
      <c r="O112" s="47" t="s">
        <v>107</v>
      </c>
      <c r="P112" s="18" t="s">
        <v>57</v>
      </c>
      <c r="Q112" s="18" t="s">
        <v>59</v>
      </c>
      <c r="R112" s="36" t="s">
        <v>501</v>
      </c>
      <c r="S112" s="48" t="s">
        <v>88</v>
      </c>
      <c r="T112" s="47" t="s">
        <v>428</v>
      </c>
      <c r="U112" s="49" t="s">
        <v>533</v>
      </c>
      <c r="V112" s="50">
        <v>1</v>
      </c>
      <c r="W112" s="51">
        <v>2000</v>
      </c>
      <c r="X112" s="50">
        <v>0</v>
      </c>
      <c r="Y112" s="50">
        <f t="shared" si="2"/>
        <v>0</v>
      </c>
      <c r="Z112" s="49"/>
      <c r="AA112" s="12" t="s">
        <v>65</v>
      </c>
      <c r="AB112" s="13">
        <v>11</v>
      </c>
    </row>
    <row r="113" spans="1:28" ht="30.75" customHeight="1">
      <c r="A113" s="17" t="s">
        <v>534</v>
      </c>
      <c r="B113" s="18" t="s">
        <v>48</v>
      </c>
      <c r="C113" s="18" t="s">
        <v>49</v>
      </c>
      <c r="D113" s="46" t="s">
        <v>528</v>
      </c>
      <c r="E113" s="46" t="s">
        <v>529</v>
      </c>
      <c r="F113" s="46" t="s">
        <v>529</v>
      </c>
      <c r="G113" s="46" t="s">
        <v>530</v>
      </c>
      <c r="H113" s="46" t="s">
        <v>531</v>
      </c>
      <c r="I113" s="46" t="s">
        <v>532</v>
      </c>
      <c r="J113" s="46"/>
      <c r="K113" s="18" t="s">
        <v>72</v>
      </c>
      <c r="L113" s="47" t="s">
        <v>212</v>
      </c>
      <c r="M113" s="20" t="s">
        <v>56</v>
      </c>
      <c r="N113" s="18" t="s">
        <v>57</v>
      </c>
      <c r="O113" s="18" t="s">
        <v>113</v>
      </c>
      <c r="P113" s="18" t="s">
        <v>57</v>
      </c>
      <c r="Q113" s="18" t="s">
        <v>59</v>
      </c>
      <c r="R113" s="36" t="s">
        <v>501</v>
      </c>
      <c r="S113" s="48" t="s">
        <v>88</v>
      </c>
      <c r="T113" s="47" t="s">
        <v>428</v>
      </c>
      <c r="U113" s="49" t="s">
        <v>533</v>
      </c>
      <c r="V113" s="50">
        <v>1</v>
      </c>
      <c r="W113" s="51">
        <v>2000</v>
      </c>
      <c r="X113" s="50">
        <f t="shared" si="3"/>
        <v>2000</v>
      </c>
      <c r="Y113" s="50">
        <f t="shared" si="2"/>
        <v>2240</v>
      </c>
      <c r="Z113" s="49"/>
      <c r="AA113" s="12" t="s">
        <v>65</v>
      </c>
      <c r="AB113" s="13"/>
    </row>
    <row r="114" spans="1:28" ht="78.75" customHeight="1">
      <c r="A114" s="17" t="s">
        <v>535</v>
      </c>
      <c r="B114" s="18" t="s">
        <v>48</v>
      </c>
      <c r="C114" s="18" t="s">
        <v>49</v>
      </c>
      <c r="D114" s="17" t="s">
        <v>536</v>
      </c>
      <c r="E114" s="46" t="s">
        <v>537</v>
      </c>
      <c r="F114" s="46" t="s">
        <v>538</v>
      </c>
      <c r="G114" s="46" t="s">
        <v>539</v>
      </c>
      <c r="H114" s="46" t="s">
        <v>540</v>
      </c>
      <c r="I114" s="17"/>
      <c r="J114" s="17"/>
      <c r="K114" s="18" t="s">
        <v>72</v>
      </c>
      <c r="L114" s="20" t="s">
        <v>212</v>
      </c>
      <c r="M114" s="20" t="s">
        <v>56</v>
      </c>
      <c r="N114" s="18" t="s">
        <v>57</v>
      </c>
      <c r="O114" s="20" t="s">
        <v>107</v>
      </c>
      <c r="P114" s="18" t="s">
        <v>57</v>
      </c>
      <c r="Q114" s="18" t="s">
        <v>59</v>
      </c>
      <c r="R114" s="36" t="s">
        <v>501</v>
      </c>
      <c r="S114" s="48" t="s">
        <v>88</v>
      </c>
      <c r="T114" s="20" t="s">
        <v>541</v>
      </c>
      <c r="U114" s="49" t="s">
        <v>542</v>
      </c>
      <c r="V114" s="23">
        <v>10</v>
      </c>
      <c r="W114" s="33">
        <v>60</v>
      </c>
      <c r="X114" s="50">
        <v>0</v>
      </c>
      <c r="Y114" s="50">
        <f t="shared" si="2"/>
        <v>0</v>
      </c>
      <c r="Z114" s="18"/>
      <c r="AA114" s="12" t="s">
        <v>65</v>
      </c>
      <c r="AB114" s="13">
        <v>11</v>
      </c>
    </row>
    <row r="115" spans="1:28" ht="52.5" customHeight="1">
      <c r="A115" s="17" t="s">
        <v>543</v>
      </c>
      <c r="B115" s="18" t="s">
        <v>48</v>
      </c>
      <c r="C115" s="18" t="s">
        <v>49</v>
      </c>
      <c r="D115" s="17" t="s">
        <v>536</v>
      </c>
      <c r="E115" s="46" t="s">
        <v>537</v>
      </c>
      <c r="F115" s="46" t="s">
        <v>538</v>
      </c>
      <c r="G115" s="46" t="s">
        <v>539</v>
      </c>
      <c r="H115" s="46" t="s">
        <v>540</v>
      </c>
      <c r="I115" s="17"/>
      <c r="J115" s="17"/>
      <c r="K115" s="18" t="s">
        <v>72</v>
      </c>
      <c r="L115" s="20" t="s">
        <v>212</v>
      </c>
      <c r="M115" s="20" t="s">
        <v>56</v>
      </c>
      <c r="N115" s="18" t="s">
        <v>57</v>
      </c>
      <c r="O115" s="18" t="s">
        <v>113</v>
      </c>
      <c r="P115" s="18" t="s">
        <v>57</v>
      </c>
      <c r="Q115" s="18" t="s">
        <v>59</v>
      </c>
      <c r="R115" s="36" t="s">
        <v>501</v>
      </c>
      <c r="S115" s="48" t="s">
        <v>88</v>
      </c>
      <c r="T115" s="20" t="s">
        <v>541</v>
      </c>
      <c r="U115" s="49" t="s">
        <v>542</v>
      </c>
      <c r="V115" s="23">
        <v>10</v>
      </c>
      <c r="W115" s="33">
        <v>60</v>
      </c>
      <c r="X115" s="50">
        <f t="shared" si="3"/>
        <v>600</v>
      </c>
      <c r="Y115" s="50">
        <f aca="true" t="shared" si="4" ref="Y115:Y178">X115*1.12</f>
        <v>672.0000000000001</v>
      </c>
      <c r="Z115" s="18"/>
      <c r="AA115" s="12" t="s">
        <v>65</v>
      </c>
      <c r="AB115" s="13"/>
    </row>
    <row r="116" spans="1:28" ht="46.5" customHeight="1">
      <c r="A116" s="17" t="s">
        <v>544</v>
      </c>
      <c r="B116" s="18" t="s">
        <v>48</v>
      </c>
      <c r="C116" s="18" t="s">
        <v>49</v>
      </c>
      <c r="D116" s="18" t="s">
        <v>545</v>
      </c>
      <c r="E116" s="46" t="s">
        <v>546</v>
      </c>
      <c r="F116" s="46" t="s">
        <v>547</v>
      </c>
      <c r="G116" s="46" t="s">
        <v>539</v>
      </c>
      <c r="H116" s="46" t="s">
        <v>540</v>
      </c>
      <c r="I116" s="18" t="s">
        <v>548</v>
      </c>
      <c r="J116" s="18"/>
      <c r="K116" s="18" t="s">
        <v>72</v>
      </c>
      <c r="L116" s="18">
        <v>0</v>
      </c>
      <c r="M116" s="20" t="s">
        <v>56</v>
      </c>
      <c r="N116" s="18" t="s">
        <v>57</v>
      </c>
      <c r="O116" s="18" t="s">
        <v>107</v>
      </c>
      <c r="P116" s="18" t="s">
        <v>57</v>
      </c>
      <c r="Q116" s="18" t="s">
        <v>59</v>
      </c>
      <c r="R116" s="36" t="s">
        <v>501</v>
      </c>
      <c r="S116" s="48" t="s">
        <v>88</v>
      </c>
      <c r="T116" s="20" t="s">
        <v>479</v>
      </c>
      <c r="U116" s="18" t="s">
        <v>516</v>
      </c>
      <c r="V116" s="33">
        <v>2</v>
      </c>
      <c r="W116" s="33">
        <v>500</v>
      </c>
      <c r="X116" s="50">
        <v>0</v>
      </c>
      <c r="Y116" s="50">
        <f t="shared" si="4"/>
        <v>0</v>
      </c>
      <c r="Z116" s="53"/>
      <c r="AA116" s="12" t="s">
        <v>65</v>
      </c>
      <c r="AB116" s="13">
        <v>11</v>
      </c>
    </row>
    <row r="117" spans="1:28" ht="57.75" customHeight="1">
      <c r="A117" s="17" t="s">
        <v>549</v>
      </c>
      <c r="B117" s="18" t="s">
        <v>48</v>
      </c>
      <c r="C117" s="18" t="s">
        <v>49</v>
      </c>
      <c r="D117" s="18" t="s">
        <v>545</v>
      </c>
      <c r="E117" s="46" t="s">
        <v>546</v>
      </c>
      <c r="F117" s="46" t="s">
        <v>547</v>
      </c>
      <c r="G117" s="46" t="s">
        <v>539</v>
      </c>
      <c r="H117" s="46" t="s">
        <v>540</v>
      </c>
      <c r="I117" s="18" t="s">
        <v>548</v>
      </c>
      <c r="J117" s="18"/>
      <c r="K117" s="18" t="s">
        <v>72</v>
      </c>
      <c r="L117" s="18">
        <v>0</v>
      </c>
      <c r="M117" s="20" t="s">
        <v>56</v>
      </c>
      <c r="N117" s="18" t="s">
        <v>57</v>
      </c>
      <c r="O117" s="18" t="s">
        <v>113</v>
      </c>
      <c r="P117" s="18" t="s">
        <v>57</v>
      </c>
      <c r="Q117" s="18" t="s">
        <v>59</v>
      </c>
      <c r="R117" s="36" t="s">
        <v>501</v>
      </c>
      <c r="S117" s="48" t="s">
        <v>88</v>
      </c>
      <c r="T117" s="20" t="s">
        <v>479</v>
      </c>
      <c r="U117" s="18" t="s">
        <v>516</v>
      </c>
      <c r="V117" s="33">
        <v>2</v>
      </c>
      <c r="W117" s="33">
        <v>500</v>
      </c>
      <c r="X117" s="50">
        <f t="shared" si="3"/>
        <v>1000</v>
      </c>
      <c r="Y117" s="50">
        <f t="shared" si="4"/>
        <v>1120</v>
      </c>
      <c r="Z117" s="53"/>
      <c r="AA117" s="12" t="s">
        <v>65</v>
      </c>
      <c r="AB117" s="13"/>
    </row>
    <row r="118" spans="1:28" ht="57.75" customHeight="1">
      <c r="A118" s="17" t="s">
        <v>550</v>
      </c>
      <c r="B118" s="18" t="s">
        <v>48</v>
      </c>
      <c r="C118" s="18" t="s">
        <v>49</v>
      </c>
      <c r="D118" s="18" t="s">
        <v>551</v>
      </c>
      <c r="E118" s="18" t="s">
        <v>504</v>
      </c>
      <c r="F118" s="18" t="s">
        <v>505</v>
      </c>
      <c r="G118" s="18" t="s">
        <v>552</v>
      </c>
      <c r="H118" s="18" t="s">
        <v>553</v>
      </c>
      <c r="I118" s="18"/>
      <c r="J118" s="18"/>
      <c r="K118" s="18" t="s">
        <v>72</v>
      </c>
      <c r="L118" s="17">
        <v>0</v>
      </c>
      <c r="M118" s="20" t="s">
        <v>56</v>
      </c>
      <c r="N118" s="18" t="s">
        <v>57</v>
      </c>
      <c r="O118" s="17" t="s">
        <v>107</v>
      </c>
      <c r="P118" s="18" t="s">
        <v>57</v>
      </c>
      <c r="Q118" s="18" t="s">
        <v>59</v>
      </c>
      <c r="R118" s="36" t="s">
        <v>501</v>
      </c>
      <c r="S118" s="48" t="s">
        <v>88</v>
      </c>
      <c r="T118" s="20" t="s">
        <v>157</v>
      </c>
      <c r="U118" s="18" t="s">
        <v>129</v>
      </c>
      <c r="V118" s="23">
        <v>100</v>
      </c>
      <c r="W118" s="33">
        <v>15</v>
      </c>
      <c r="X118" s="50">
        <v>0</v>
      </c>
      <c r="Y118" s="50">
        <f t="shared" si="4"/>
        <v>0</v>
      </c>
      <c r="Z118" s="18"/>
      <c r="AA118" s="12" t="s">
        <v>65</v>
      </c>
      <c r="AB118" s="13">
        <v>11</v>
      </c>
    </row>
    <row r="119" spans="1:28" ht="57.75" customHeight="1">
      <c r="A119" s="17" t="s">
        <v>554</v>
      </c>
      <c r="B119" s="18" t="s">
        <v>48</v>
      </c>
      <c r="C119" s="18" t="s">
        <v>49</v>
      </c>
      <c r="D119" s="18" t="s">
        <v>551</v>
      </c>
      <c r="E119" s="18" t="s">
        <v>504</v>
      </c>
      <c r="F119" s="18" t="s">
        <v>505</v>
      </c>
      <c r="G119" s="18" t="s">
        <v>552</v>
      </c>
      <c r="H119" s="18" t="s">
        <v>553</v>
      </c>
      <c r="I119" s="18"/>
      <c r="J119" s="18"/>
      <c r="K119" s="18" t="s">
        <v>72</v>
      </c>
      <c r="L119" s="17">
        <v>0</v>
      </c>
      <c r="M119" s="20" t="s">
        <v>56</v>
      </c>
      <c r="N119" s="18" t="s">
        <v>57</v>
      </c>
      <c r="O119" s="18" t="s">
        <v>113</v>
      </c>
      <c r="P119" s="18" t="s">
        <v>57</v>
      </c>
      <c r="Q119" s="18" t="s">
        <v>59</v>
      </c>
      <c r="R119" s="36" t="s">
        <v>501</v>
      </c>
      <c r="S119" s="48" t="s">
        <v>88</v>
      </c>
      <c r="T119" s="20" t="s">
        <v>157</v>
      </c>
      <c r="U119" s="18" t="s">
        <v>129</v>
      </c>
      <c r="V119" s="23">
        <v>100</v>
      </c>
      <c r="W119" s="33">
        <v>15</v>
      </c>
      <c r="X119" s="50">
        <f t="shared" si="3"/>
        <v>1500</v>
      </c>
      <c r="Y119" s="50">
        <f t="shared" si="4"/>
        <v>1680.0000000000002</v>
      </c>
      <c r="Z119" s="18"/>
      <c r="AA119" s="12" t="s">
        <v>65</v>
      </c>
      <c r="AB119" s="13"/>
    </row>
    <row r="120" spans="1:28" ht="34.5" customHeight="1">
      <c r="A120" s="17" t="s">
        <v>555</v>
      </c>
      <c r="B120" s="18" t="s">
        <v>48</v>
      </c>
      <c r="C120" s="18" t="s">
        <v>49</v>
      </c>
      <c r="D120" s="38" t="s">
        <v>556</v>
      </c>
      <c r="E120" s="18" t="s">
        <v>557</v>
      </c>
      <c r="F120" s="18" t="s">
        <v>558</v>
      </c>
      <c r="G120" s="18" t="s">
        <v>559</v>
      </c>
      <c r="H120" s="18" t="s">
        <v>560</v>
      </c>
      <c r="I120" s="18" t="s">
        <v>561</v>
      </c>
      <c r="J120" s="18"/>
      <c r="K120" s="18" t="s">
        <v>72</v>
      </c>
      <c r="L120" s="17">
        <v>0</v>
      </c>
      <c r="M120" s="20" t="s">
        <v>56</v>
      </c>
      <c r="N120" s="18" t="s">
        <v>57</v>
      </c>
      <c r="O120" s="17" t="s">
        <v>107</v>
      </c>
      <c r="P120" s="18" t="s">
        <v>57</v>
      </c>
      <c r="Q120" s="18" t="s">
        <v>59</v>
      </c>
      <c r="R120" s="36" t="s">
        <v>501</v>
      </c>
      <c r="S120" s="48" t="s">
        <v>88</v>
      </c>
      <c r="T120" s="20" t="s">
        <v>541</v>
      </c>
      <c r="U120" s="49" t="s">
        <v>542</v>
      </c>
      <c r="V120" s="23">
        <v>3</v>
      </c>
      <c r="W120" s="33">
        <v>350</v>
      </c>
      <c r="X120" s="50">
        <v>0</v>
      </c>
      <c r="Y120" s="50">
        <f t="shared" si="4"/>
        <v>0</v>
      </c>
      <c r="Z120" s="18"/>
      <c r="AA120" s="12" t="s">
        <v>65</v>
      </c>
      <c r="AB120" s="13">
        <v>11</v>
      </c>
    </row>
    <row r="121" spans="1:28" ht="40.5" customHeight="1">
      <c r="A121" s="17" t="s">
        <v>562</v>
      </c>
      <c r="B121" s="18" t="s">
        <v>48</v>
      </c>
      <c r="C121" s="18" t="s">
        <v>49</v>
      </c>
      <c r="D121" s="38" t="s">
        <v>556</v>
      </c>
      <c r="E121" s="18" t="s">
        <v>557</v>
      </c>
      <c r="F121" s="18" t="s">
        <v>558</v>
      </c>
      <c r="G121" s="18" t="s">
        <v>559</v>
      </c>
      <c r="H121" s="18" t="s">
        <v>560</v>
      </c>
      <c r="I121" s="18" t="s">
        <v>561</v>
      </c>
      <c r="J121" s="18"/>
      <c r="K121" s="18" t="s">
        <v>72</v>
      </c>
      <c r="L121" s="17">
        <v>0</v>
      </c>
      <c r="M121" s="20" t="s">
        <v>56</v>
      </c>
      <c r="N121" s="18" t="s">
        <v>57</v>
      </c>
      <c r="O121" s="18" t="s">
        <v>113</v>
      </c>
      <c r="P121" s="18" t="s">
        <v>57</v>
      </c>
      <c r="Q121" s="18" t="s">
        <v>59</v>
      </c>
      <c r="R121" s="36" t="s">
        <v>501</v>
      </c>
      <c r="S121" s="48" t="s">
        <v>88</v>
      </c>
      <c r="T121" s="20" t="s">
        <v>541</v>
      </c>
      <c r="U121" s="49" t="s">
        <v>542</v>
      </c>
      <c r="V121" s="23">
        <v>3</v>
      </c>
      <c r="W121" s="33">
        <v>350</v>
      </c>
      <c r="X121" s="50">
        <f aca="true" t="shared" si="5" ref="X121:X127">V121*W121</f>
        <v>1050</v>
      </c>
      <c r="Y121" s="50">
        <f t="shared" si="4"/>
        <v>1176</v>
      </c>
      <c r="Z121" s="18"/>
      <c r="AA121" s="12" t="s">
        <v>65</v>
      </c>
      <c r="AB121" s="13"/>
    </row>
    <row r="122" spans="1:28" ht="53.25" customHeight="1">
      <c r="A122" s="17" t="s">
        <v>563</v>
      </c>
      <c r="B122" s="18" t="s">
        <v>48</v>
      </c>
      <c r="C122" s="18" t="s">
        <v>49</v>
      </c>
      <c r="D122" s="18" t="s">
        <v>564</v>
      </c>
      <c r="E122" s="18" t="s">
        <v>504</v>
      </c>
      <c r="F122" s="18" t="s">
        <v>505</v>
      </c>
      <c r="G122" s="18" t="s">
        <v>565</v>
      </c>
      <c r="H122" s="18" t="s">
        <v>566</v>
      </c>
      <c r="I122" s="18"/>
      <c r="J122" s="18"/>
      <c r="K122" s="18" t="s">
        <v>72</v>
      </c>
      <c r="L122" s="17">
        <v>0</v>
      </c>
      <c r="M122" s="20" t="s">
        <v>56</v>
      </c>
      <c r="N122" s="18" t="s">
        <v>57</v>
      </c>
      <c r="O122" s="17" t="s">
        <v>107</v>
      </c>
      <c r="P122" s="18" t="s">
        <v>57</v>
      </c>
      <c r="Q122" s="18" t="s">
        <v>59</v>
      </c>
      <c r="R122" s="36" t="s">
        <v>501</v>
      </c>
      <c r="S122" s="48" t="s">
        <v>88</v>
      </c>
      <c r="T122" s="54" t="s">
        <v>157</v>
      </c>
      <c r="U122" s="22" t="s">
        <v>129</v>
      </c>
      <c r="V122" s="23">
        <v>50</v>
      </c>
      <c r="W122" s="33">
        <v>18</v>
      </c>
      <c r="X122" s="50">
        <v>0</v>
      </c>
      <c r="Y122" s="50">
        <f t="shared" si="4"/>
        <v>0</v>
      </c>
      <c r="Z122" s="53"/>
      <c r="AA122" s="12" t="s">
        <v>65</v>
      </c>
      <c r="AB122" s="13">
        <v>11</v>
      </c>
    </row>
    <row r="123" spans="1:28" ht="47.25" customHeight="1">
      <c r="A123" s="17" t="s">
        <v>567</v>
      </c>
      <c r="B123" s="18" t="s">
        <v>48</v>
      </c>
      <c r="C123" s="18" t="s">
        <v>49</v>
      </c>
      <c r="D123" s="18" t="s">
        <v>564</v>
      </c>
      <c r="E123" s="18" t="s">
        <v>504</v>
      </c>
      <c r="F123" s="18" t="s">
        <v>505</v>
      </c>
      <c r="G123" s="18" t="s">
        <v>565</v>
      </c>
      <c r="H123" s="18" t="s">
        <v>566</v>
      </c>
      <c r="I123" s="18"/>
      <c r="J123" s="18"/>
      <c r="K123" s="18" t="s">
        <v>72</v>
      </c>
      <c r="L123" s="17">
        <v>0</v>
      </c>
      <c r="M123" s="20" t="s">
        <v>56</v>
      </c>
      <c r="N123" s="18" t="s">
        <v>57</v>
      </c>
      <c r="O123" s="18" t="s">
        <v>113</v>
      </c>
      <c r="P123" s="18" t="s">
        <v>57</v>
      </c>
      <c r="Q123" s="18" t="s">
        <v>59</v>
      </c>
      <c r="R123" s="36" t="s">
        <v>501</v>
      </c>
      <c r="S123" s="48" t="s">
        <v>88</v>
      </c>
      <c r="T123" s="54" t="s">
        <v>157</v>
      </c>
      <c r="U123" s="22" t="s">
        <v>129</v>
      </c>
      <c r="V123" s="23">
        <v>50</v>
      </c>
      <c r="W123" s="33">
        <v>18</v>
      </c>
      <c r="X123" s="50">
        <f t="shared" si="5"/>
        <v>900</v>
      </c>
      <c r="Y123" s="50">
        <f t="shared" si="4"/>
        <v>1008.0000000000001</v>
      </c>
      <c r="Z123" s="53"/>
      <c r="AA123" s="12" t="s">
        <v>65</v>
      </c>
      <c r="AB123" s="13"/>
    </row>
    <row r="124" spans="1:28" ht="52.5" customHeight="1">
      <c r="A124" s="17" t="s">
        <v>568</v>
      </c>
      <c r="B124" s="18" t="s">
        <v>48</v>
      </c>
      <c r="C124" s="18" t="s">
        <v>49</v>
      </c>
      <c r="D124" s="18" t="s">
        <v>569</v>
      </c>
      <c r="E124" s="18" t="s">
        <v>504</v>
      </c>
      <c r="F124" s="18" t="s">
        <v>505</v>
      </c>
      <c r="G124" s="18" t="s">
        <v>570</v>
      </c>
      <c r="H124" s="18" t="s">
        <v>571</v>
      </c>
      <c r="I124" s="18"/>
      <c r="J124" s="18"/>
      <c r="K124" s="18" t="s">
        <v>72</v>
      </c>
      <c r="L124" s="17">
        <v>0</v>
      </c>
      <c r="M124" s="20" t="s">
        <v>56</v>
      </c>
      <c r="N124" s="18" t="s">
        <v>57</v>
      </c>
      <c r="O124" s="17" t="s">
        <v>107</v>
      </c>
      <c r="P124" s="18" t="s">
        <v>57</v>
      </c>
      <c r="Q124" s="18" t="s">
        <v>59</v>
      </c>
      <c r="R124" s="36" t="s">
        <v>501</v>
      </c>
      <c r="S124" s="48" t="s">
        <v>88</v>
      </c>
      <c r="T124" s="20" t="s">
        <v>157</v>
      </c>
      <c r="U124" s="18" t="s">
        <v>129</v>
      </c>
      <c r="V124" s="23">
        <v>20</v>
      </c>
      <c r="W124" s="33">
        <v>25</v>
      </c>
      <c r="X124" s="50">
        <v>0</v>
      </c>
      <c r="Y124" s="50">
        <f t="shared" si="4"/>
        <v>0</v>
      </c>
      <c r="Z124" s="18"/>
      <c r="AA124" s="12" t="s">
        <v>65</v>
      </c>
      <c r="AB124" s="13">
        <v>11</v>
      </c>
    </row>
    <row r="125" spans="1:28" ht="60" customHeight="1">
      <c r="A125" s="17" t="s">
        <v>572</v>
      </c>
      <c r="B125" s="18" t="s">
        <v>48</v>
      </c>
      <c r="C125" s="18" t="s">
        <v>49</v>
      </c>
      <c r="D125" s="18" t="s">
        <v>569</v>
      </c>
      <c r="E125" s="18" t="s">
        <v>504</v>
      </c>
      <c r="F125" s="18" t="s">
        <v>505</v>
      </c>
      <c r="G125" s="18" t="s">
        <v>570</v>
      </c>
      <c r="H125" s="18" t="s">
        <v>571</v>
      </c>
      <c r="I125" s="18"/>
      <c r="J125" s="18"/>
      <c r="K125" s="18" t="s">
        <v>72</v>
      </c>
      <c r="L125" s="17">
        <v>0</v>
      </c>
      <c r="M125" s="20" t="s">
        <v>56</v>
      </c>
      <c r="N125" s="18" t="s">
        <v>57</v>
      </c>
      <c r="O125" s="18" t="s">
        <v>113</v>
      </c>
      <c r="P125" s="18" t="s">
        <v>57</v>
      </c>
      <c r="Q125" s="18" t="s">
        <v>59</v>
      </c>
      <c r="R125" s="36" t="s">
        <v>501</v>
      </c>
      <c r="S125" s="48" t="s">
        <v>88</v>
      </c>
      <c r="T125" s="20" t="s">
        <v>157</v>
      </c>
      <c r="U125" s="18" t="s">
        <v>129</v>
      </c>
      <c r="V125" s="23">
        <v>20</v>
      </c>
      <c r="W125" s="33">
        <v>25</v>
      </c>
      <c r="X125" s="50">
        <f t="shared" si="5"/>
        <v>500</v>
      </c>
      <c r="Y125" s="50">
        <f t="shared" si="4"/>
        <v>560</v>
      </c>
      <c r="Z125" s="18"/>
      <c r="AA125" s="12" t="s">
        <v>65</v>
      </c>
      <c r="AB125" s="13"/>
    </row>
    <row r="126" spans="1:28" ht="65.25" customHeight="1">
      <c r="A126" s="17" t="s">
        <v>573</v>
      </c>
      <c r="B126" s="18" t="s">
        <v>48</v>
      </c>
      <c r="C126" s="18" t="s">
        <v>49</v>
      </c>
      <c r="D126" s="18" t="s">
        <v>574</v>
      </c>
      <c r="E126" s="18" t="s">
        <v>575</v>
      </c>
      <c r="F126" s="18" t="s">
        <v>575</v>
      </c>
      <c r="G126" s="18" t="s">
        <v>539</v>
      </c>
      <c r="H126" s="18" t="s">
        <v>540</v>
      </c>
      <c r="I126" s="18"/>
      <c r="J126" s="18"/>
      <c r="K126" s="18" t="s">
        <v>72</v>
      </c>
      <c r="L126" s="17">
        <v>0</v>
      </c>
      <c r="M126" s="20" t="s">
        <v>56</v>
      </c>
      <c r="N126" s="18" t="s">
        <v>57</v>
      </c>
      <c r="O126" s="17" t="s">
        <v>107</v>
      </c>
      <c r="P126" s="18" t="s">
        <v>57</v>
      </c>
      <c r="Q126" s="18" t="s">
        <v>59</v>
      </c>
      <c r="R126" s="36" t="s">
        <v>501</v>
      </c>
      <c r="S126" s="48" t="s">
        <v>88</v>
      </c>
      <c r="T126" s="20" t="s">
        <v>541</v>
      </c>
      <c r="U126" s="18" t="s">
        <v>533</v>
      </c>
      <c r="V126" s="23">
        <v>50</v>
      </c>
      <c r="W126" s="33">
        <v>60</v>
      </c>
      <c r="X126" s="50">
        <v>0</v>
      </c>
      <c r="Y126" s="50">
        <f t="shared" si="4"/>
        <v>0</v>
      </c>
      <c r="Z126" s="18"/>
      <c r="AA126" s="12" t="s">
        <v>65</v>
      </c>
      <c r="AB126" s="13">
        <v>11</v>
      </c>
    </row>
    <row r="127" spans="1:28" ht="65.25" customHeight="1">
      <c r="A127" s="17" t="s">
        <v>576</v>
      </c>
      <c r="B127" s="18" t="s">
        <v>48</v>
      </c>
      <c r="C127" s="18" t="s">
        <v>49</v>
      </c>
      <c r="D127" s="18" t="s">
        <v>574</v>
      </c>
      <c r="E127" s="18" t="s">
        <v>575</v>
      </c>
      <c r="F127" s="18" t="s">
        <v>575</v>
      </c>
      <c r="G127" s="18" t="s">
        <v>539</v>
      </c>
      <c r="H127" s="18" t="s">
        <v>540</v>
      </c>
      <c r="I127" s="18"/>
      <c r="J127" s="18"/>
      <c r="K127" s="18" t="s">
        <v>72</v>
      </c>
      <c r="L127" s="17">
        <v>0</v>
      </c>
      <c r="M127" s="20" t="s">
        <v>56</v>
      </c>
      <c r="N127" s="18" t="s">
        <v>57</v>
      </c>
      <c r="O127" s="18" t="s">
        <v>113</v>
      </c>
      <c r="P127" s="18" t="s">
        <v>57</v>
      </c>
      <c r="Q127" s="18" t="s">
        <v>59</v>
      </c>
      <c r="R127" s="36" t="s">
        <v>501</v>
      </c>
      <c r="S127" s="48" t="s">
        <v>88</v>
      </c>
      <c r="T127" s="20" t="s">
        <v>541</v>
      </c>
      <c r="U127" s="18" t="s">
        <v>533</v>
      </c>
      <c r="V127" s="23">
        <v>50</v>
      </c>
      <c r="W127" s="33">
        <v>60</v>
      </c>
      <c r="X127" s="50">
        <f t="shared" si="5"/>
        <v>3000</v>
      </c>
      <c r="Y127" s="50">
        <f t="shared" si="4"/>
        <v>3360.0000000000005</v>
      </c>
      <c r="Z127" s="18"/>
      <c r="AA127" s="12" t="s">
        <v>65</v>
      </c>
      <c r="AB127" s="13"/>
    </row>
    <row r="128" spans="1:28" ht="74.25" customHeight="1">
      <c r="A128" s="17" t="s">
        <v>577</v>
      </c>
      <c r="B128" s="18" t="s">
        <v>48</v>
      </c>
      <c r="C128" s="18" t="s">
        <v>49</v>
      </c>
      <c r="D128" s="18" t="s">
        <v>578</v>
      </c>
      <c r="E128" s="18" t="s">
        <v>579</v>
      </c>
      <c r="F128" s="18" t="s">
        <v>579</v>
      </c>
      <c r="G128" s="18" t="s">
        <v>539</v>
      </c>
      <c r="H128" s="18" t="s">
        <v>540</v>
      </c>
      <c r="I128" s="18" t="s">
        <v>580</v>
      </c>
      <c r="J128" s="18"/>
      <c r="K128" s="18" t="s">
        <v>72</v>
      </c>
      <c r="L128" s="17">
        <v>0</v>
      </c>
      <c r="M128" s="20" t="s">
        <v>56</v>
      </c>
      <c r="N128" s="18" t="s">
        <v>57</v>
      </c>
      <c r="O128" s="17" t="s">
        <v>107</v>
      </c>
      <c r="P128" s="18" t="s">
        <v>57</v>
      </c>
      <c r="Q128" s="18" t="s">
        <v>59</v>
      </c>
      <c r="R128" s="36" t="s">
        <v>501</v>
      </c>
      <c r="S128" s="48" t="s">
        <v>88</v>
      </c>
      <c r="T128" s="20">
        <v>796</v>
      </c>
      <c r="U128" s="18" t="s">
        <v>129</v>
      </c>
      <c r="V128" s="23">
        <v>5</v>
      </c>
      <c r="W128" s="33">
        <v>250</v>
      </c>
      <c r="X128" s="50">
        <v>0</v>
      </c>
      <c r="Y128" s="50">
        <f t="shared" si="4"/>
        <v>0</v>
      </c>
      <c r="Z128" s="18"/>
      <c r="AA128" s="12" t="s">
        <v>65</v>
      </c>
      <c r="AB128" s="13">
        <v>11</v>
      </c>
    </row>
    <row r="129" spans="1:28" ht="72" customHeight="1">
      <c r="A129" s="17" t="s">
        <v>581</v>
      </c>
      <c r="B129" s="18" t="s">
        <v>48</v>
      </c>
      <c r="C129" s="18" t="s">
        <v>49</v>
      </c>
      <c r="D129" s="18" t="s">
        <v>578</v>
      </c>
      <c r="E129" s="18" t="s">
        <v>579</v>
      </c>
      <c r="F129" s="18" t="s">
        <v>579</v>
      </c>
      <c r="G129" s="18" t="s">
        <v>539</v>
      </c>
      <c r="H129" s="18" t="s">
        <v>540</v>
      </c>
      <c r="I129" s="18" t="s">
        <v>580</v>
      </c>
      <c r="J129" s="18"/>
      <c r="K129" s="18" t="s">
        <v>72</v>
      </c>
      <c r="L129" s="17">
        <v>0</v>
      </c>
      <c r="M129" s="20" t="s">
        <v>56</v>
      </c>
      <c r="N129" s="18" t="s">
        <v>57</v>
      </c>
      <c r="O129" s="18" t="s">
        <v>113</v>
      </c>
      <c r="P129" s="18" t="s">
        <v>57</v>
      </c>
      <c r="Q129" s="18" t="s">
        <v>59</v>
      </c>
      <c r="R129" s="36" t="s">
        <v>501</v>
      </c>
      <c r="S129" s="48" t="s">
        <v>88</v>
      </c>
      <c r="T129" s="20">
        <v>796</v>
      </c>
      <c r="U129" s="18" t="s">
        <v>129</v>
      </c>
      <c r="V129" s="23">
        <v>5</v>
      </c>
      <c r="W129" s="33">
        <v>250</v>
      </c>
      <c r="X129" s="50">
        <f>V129*W129</f>
        <v>1250</v>
      </c>
      <c r="Y129" s="50">
        <f t="shared" si="4"/>
        <v>1400.0000000000002</v>
      </c>
      <c r="Z129" s="18"/>
      <c r="AA129" s="12" t="s">
        <v>65</v>
      </c>
      <c r="AB129" s="13"/>
    </row>
    <row r="130" spans="1:28" ht="39.75" customHeight="1">
      <c r="A130" s="17" t="s">
        <v>582</v>
      </c>
      <c r="B130" s="18" t="s">
        <v>48</v>
      </c>
      <c r="C130" s="18" t="s">
        <v>49</v>
      </c>
      <c r="D130" s="18" t="s">
        <v>583</v>
      </c>
      <c r="E130" s="18" t="s">
        <v>584</v>
      </c>
      <c r="F130" s="18" t="s">
        <v>584</v>
      </c>
      <c r="G130" s="18" t="s">
        <v>513</v>
      </c>
      <c r="H130" s="18" t="s">
        <v>514</v>
      </c>
      <c r="I130" s="18" t="s">
        <v>585</v>
      </c>
      <c r="J130" s="18"/>
      <c r="K130" s="18" t="s">
        <v>72</v>
      </c>
      <c r="L130" s="17">
        <v>0</v>
      </c>
      <c r="M130" s="20" t="s">
        <v>56</v>
      </c>
      <c r="N130" s="18" t="s">
        <v>57</v>
      </c>
      <c r="O130" s="17" t="s">
        <v>107</v>
      </c>
      <c r="P130" s="18" t="s">
        <v>57</v>
      </c>
      <c r="Q130" s="18" t="s">
        <v>59</v>
      </c>
      <c r="R130" s="36" t="s">
        <v>501</v>
      </c>
      <c r="S130" s="48" t="s">
        <v>88</v>
      </c>
      <c r="T130" s="20" t="s">
        <v>479</v>
      </c>
      <c r="U130" s="18" t="s">
        <v>480</v>
      </c>
      <c r="V130" s="23">
        <v>2</v>
      </c>
      <c r="W130" s="33">
        <v>200</v>
      </c>
      <c r="X130" s="50">
        <v>0</v>
      </c>
      <c r="Y130" s="50">
        <f t="shared" si="4"/>
        <v>0</v>
      </c>
      <c r="Z130" s="18"/>
      <c r="AA130" s="12" t="s">
        <v>65</v>
      </c>
      <c r="AB130" s="13">
        <v>11</v>
      </c>
    </row>
    <row r="131" spans="1:28" ht="50.25" customHeight="1">
      <c r="A131" s="17" t="s">
        <v>586</v>
      </c>
      <c r="B131" s="18" t="s">
        <v>48</v>
      </c>
      <c r="C131" s="18" t="s">
        <v>49</v>
      </c>
      <c r="D131" s="18" t="s">
        <v>583</v>
      </c>
      <c r="E131" s="18" t="s">
        <v>584</v>
      </c>
      <c r="F131" s="18" t="s">
        <v>584</v>
      </c>
      <c r="G131" s="18" t="s">
        <v>513</v>
      </c>
      <c r="H131" s="18" t="s">
        <v>514</v>
      </c>
      <c r="I131" s="18" t="s">
        <v>585</v>
      </c>
      <c r="J131" s="18"/>
      <c r="K131" s="18" t="s">
        <v>72</v>
      </c>
      <c r="L131" s="17">
        <v>0</v>
      </c>
      <c r="M131" s="20" t="s">
        <v>56</v>
      </c>
      <c r="N131" s="18" t="s">
        <v>57</v>
      </c>
      <c r="O131" s="18" t="s">
        <v>113</v>
      </c>
      <c r="P131" s="18" t="s">
        <v>57</v>
      </c>
      <c r="Q131" s="18" t="s">
        <v>59</v>
      </c>
      <c r="R131" s="36" t="s">
        <v>501</v>
      </c>
      <c r="S131" s="48" t="s">
        <v>88</v>
      </c>
      <c r="T131" s="20" t="s">
        <v>479</v>
      </c>
      <c r="U131" s="18" t="s">
        <v>480</v>
      </c>
      <c r="V131" s="23">
        <v>2</v>
      </c>
      <c r="W131" s="33">
        <v>200</v>
      </c>
      <c r="X131" s="50">
        <f>V131*W131</f>
        <v>400</v>
      </c>
      <c r="Y131" s="50">
        <f t="shared" si="4"/>
        <v>448.00000000000006</v>
      </c>
      <c r="Z131" s="18"/>
      <c r="AA131" s="12" t="s">
        <v>65</v>
      </c>
      <c r="AB131" s="13"/>
    </row>
    <row r="132" spans="1:28" ht="92.25" customHeight="1">
      <c r="A132" s="17" t="s">
        <v>587</v>
      </c>
      <c r="B132" s="18" t="s">
        <v>48</v>
      </c>
      <c r="C132" s="18" t="s">
        <v>49</v>
      </c>
      <c r="D132" s="18" t="s">
        <v>588</v>
      </c>
      <c r="E132" s="18" t="s">
        <v>589</v>
      </c>
      <c r="F132" s="18" t="s">
        <v>589</v>
      </c>
      <c r="G132" s="18" t="s">
        <v>513</v>
      </c>
      <c r="H132" s="18" t="s">
        <v>514</v>
      </c>
      <c r="I132" s="18" t="s">
        <v>590</v>
      </c>
      <c r="J132" s="18"/>
      <c r="K132" s="18" t="s">
        <v>72</v>
      </c>
      <c r="L132" s="17">
        <v>0</v>
      </c>
      <c r="M132" s="20" t="s">
        <v>56</v>
      </c>
      <c r="N132" s="18" t="s">
        <v>57</v>
      </c>
      <c r="O132" s="17" t="s">
        <v>107</v>
      </c>
      <c r="P132" s="18" t="s">
        <v>57</v>
      </c>
      <c r="Q132" s="18" t="s">
        <v>59</v>
      </c>
      <c r="R132" s="36" t="s">
        <v>501</v>
      </c>
      <c r="S132" s="48" t="s">
        <v>88</v>
      </c>
      <c r="T132" s="20" t="s">
        <v>479</v>
      </c>
      <c r="U132" s="18" t="s">
        <v>480</v>
      </c>
      <c r="V132" s="23">
        <v>50</v>
      </c>
      <c r="W132" s="33">
        <v>40</v>
      </c>
      <c r="X132" s="50">
        <v>0</v>
      </c>
      <c r="Y132" s="50">
        <f t="shared" si="4"/>
        <v>0</v>
      </c>
      <c r="Z132" s="18"/>
      <c r="AA132" s="12" t="s">
        <v>65</v>
      </c>
      <c r="AB132" s="13">
        <v>11</v>
      </c>
    </row>
    <row r="133" spans="1:28" ht="42" customHeight="1">
      <c r="A133" s="17" t="s">
        <v>591</v>
      </c>
      <c r="B133" s="18" t="s">
        <v>48</v>
      </c>
      <c r="C133" s="18" t="s">
        <v>49</v>
      </c>
      <c r="D133" s="18" t="s">
        <v>588</v>
      </c>
      <c r="E133" s="18" t="s">
        <v>589</v>
      </c>
      <c r="F133" s="18" t="s">
        <v>589</v>
      </c>
      <c r="G133" s="18" t="s">
        <v>513</v>
      </c>
      <c r="H133" s="18" t="s">
        <v>514</v>
      </c>
      <c r="I133" s="18" t="s">
        <v>590</v>
      </c>
      <c r="J133" s="18"/>
      <c r="K133" s="18" t="s">
        <v>72</v>
      </c>
      <c r="L133" s="17">
        <v>0</v>
      </c>
      <c r="M133" s="20" t="s">
        <v>56</v>
      </c>
      <c r="N133" s="18" t="s">
        <v>57</v>
      </c>
      <c r="O133" s="18" t="s">
        <v>113</v>
      </c>
      <c r="P133" s="18" t="s">
        <v>57</v>
      </c>
      <c r="Q133" s="18" t="s">
        <v>59</v>
      </c>
      <c r="R133" s="36" t="s">
        <v>501</v>
      </c>
      <c r="S133" s="48" t="s">
        <v>88</v>
      </c>
      <c r="T133" s="20" t="s">
        <v>479</v>
      </c>
      <c r="U133" s="18" t="s">
        <v>480</v>
      </c>
      <c r="V133" s="23">
        <v>50</v>
      </c>
      <c r="W133" s="33">
        <v>40</v>
      </c>
      <c r="X133" s="50">
        <f>V133*W133</f>
        <v>2000</v>
      </c>
      <c r="Y133" s="50">
        <f t="shared" si="4"/>
        <v>2240</v>
      </c>
      <c r="Z133" s="18"/>
      <c r="AA133" s="12" t="s">
        <v>65</v>
      </c>
      <c r="AB133" s="13"/>
    </row>
    <row r="134" spans="1:28" ht="47.25" customHeight="1">
      <c r="A134" s="17" t="s">
        <v>592</v>
      </c>
      <c r="B134" s="18" t="s">
        <v>48</v>
      </c>
      <c r="C134" s="18" t="s">
        <v>49</v>
      </c>
      <c r="D134" s="18" t="s">
        <v>593</v>
      </c>
      <c r="E134" s="18" t="s">
        <v>594</v>
      </c>
      <c r="F134" s="18" t="s">
        <v>595</v>
      </c>
      <c r="G134" s="18" t="s">
        <v>539</v>
      </c>
      <c r="H134" s="18" t="s">
        <v>540</v>
      </c>
      <c r="I134" s="18" t="s">
        <v>596</v>
      </c>
      <c r="J134" s="18"/>
      <c r="K134" s="18" t="s">
        <v>72</v>
      </c>
      <c r="L134" s="17">
        <v>0</v>
      </c>
      <c r="M134" s="20" t="s">
        <v>56</v>
      </c>
      <c r="N134" s="18" t="s">
        <v>57</v>
      </c>
      <c r="O134" s="17" t="s">
        <v>107</v>
      </c>
      <c r="P134" s="18" t="s">
        <v>57</v>
      </c>
      <c r="Q134" s="18" t="s">
        <v>59</v>
      </c>
      <c r="R134" s="36" t="s">
        <v>501</v>
      </c>
      <c r="S134" s="48" t="s">
        <v>88</v>
      </c>
      <c r="T134" s="20" t="s">
        <v>541</v>
      </c>
      <c r="U134" s="18" t="s">
        <v>542</v>
      </c>
      <c r="V134" s="33">
        <v>50</v>
      </c>
      <c r="W134" s="33">
        <v>60</v>
      </c>
      <c r="X134" s="50">
        <v>0</v>
      </c>
      <c r="Y134" s="50">
        <f t="shared" si="4"/>
        <v>0</v>
      </c>
      <c r="Z134" s="18"/>
      <c r="AA134" s="12" t="s">
        <v>65</v>
      </c>
      <c r="AB134" s="13">
        <v>11</v>
      </c>
    </row>
    <row r="135" spans="1:28" ht="50.25" customHeight="1">
      <c r="A135" s="17" t="s">
        <v>597</v>
      </c>
      <c r="B135" s="18" t="s">
        <v>48</v>
      </c>
      <c r="C135" s="18" t="s">
        <v>49</v>
      </c>
      <c r="D135" s="18" t="s">
        <v>593</v>
      </c>
      <c r="E135" s="18" t="s">
        <v>594</v>
      </c>
      <c r="F135" s="18" t="s">
        <v>595</v>
      </c>
      <c r="G135" s="18" t="s">
        <v>539</v>
      </c>
      <c r="H135" s="18" t="s">
        <v>540</v>
      </c>
      <c r="I135" s="18" t="s">
        <v>596</v>
      </c>
      <c r="J135" s="18"/>
      <c r="K135" s="18" t="s">
        <v>72</v>
      </c>
      <c r="L135" s="17">
        <v>0</v>
      </c>
      <c r="M135" s="20" t="s">
        <v>56</v>
      </c>
      <c r="N135" s="18" t="s">
        <v>57</v>
      </c>
      <c r="O135" s="18" t="s">
        <v>113</v>
      </c>
      <c r="P135" s="18" t="s">
        <v>57</v>
      </c>
      <c r="Q135" s="18" t="s">
        <v>59</v>
      </c>
      <c r="R135" s="36" t="s">
        <v>501</v>
      </c>
      <c r="S135" s="48" t="s">
        <v>88</v>
      </c>
      <c r="T135" s="20" t="s">
        <v>541</v>
      </c>
      <c r="U135" s="18" t="s">
        <v>542</v>
      </c>
      <c r="V135" s="33">
        <v>50</v>
      </c>
      <c r="W135" s="33">
        <v>60</v>
      </c>
      <c r="X135" s="50">
        <f>V135*W135</f>
        <v>3000</v>
      </c>
      <c r="Y135" s="50">
        <f t="shared" si="4"/>
        <v>3360.0000000000005</v>
      </c>
      <c r="Z135" s="18"/>
      <c r="AA135" s="12" t="s">
        <v>65</v>
      </c>
      <c r="AB135" s="13"/>
    </row>
    <row r="136" spans="1:28" ht="127.5" customHeight="1">
      <c r="A136" s="17" t="s">
        <v>598</v>
      </c>
      <c r="B136" s="18" t="s">
        <v>48</v>
      </c>
      <c r="C136" s="18" t="s">
        <v>49</v>
      </c>
      <c r="D136" s="18" t="s">
        <v>599</v>
      </c>
      <c r="E136" s="18" t="s">
        <v>600</v>
      </c>
      <c r="F136" s="18" t="s">
        <v>601</v>
      </c>
      <c r="G136" s="18" t="s">
        <v>539</v>
      </c>
      <c r="H136" s="18" t="s">
        <v>540</v>
      </c>
      <c r="I136" s="18" t="s">
        <v>602</v>
      </c>
      <c r="J136" s="18"/>
      <c r="K136" s="18" t="s">
        <v>72</v>
      </c>
      <c r="L136" s="17">
        <v>0</v>
      </c>
      <c r="M136" s="20" t="s">
        <v>56</v>
      </c>
      <c r="N136" s="18" t="s">
        <v>57</v>
      </c>
      <c r="O136" s="17" t="s">
        <v>107</v>
      </c>
      <c r="P136" s="18" t="s">
        <v>57</v>
      </c>
      <c r="Q136" s="18" t="s">
        <v>59</v>
      </c>
      <c r="R136" s="36" t="s">
        <v>501</v>
      </c>
      <c r="S136" s="48" t="s">
        <v>88</v>
      </c>
      <c r="T136" s="20" t="s">
        <v>541</v>
      </c>
      <c r="U136" s="18" t="s">
        <v>542</v>
      </c>
      <c r="V136" s="23">
        <v>5</v>
      </c>
      <c r="W136" s="33">
        <v>600</v>
      </c>
      <c r="X136" s="50">
        <v>0</v>
      </c>
      <c r="Y136" s="50">
        <f t="shared" si="4"/>
        <v>0</v>
      </c>
      <c r="Z136" s="18"/>
      <c r="AA136" s="12" t="s">
        <v>65</v>
      </c>
      <c r="AB136" s="13">
        <v>11</v>
      </c>
    </row>
    <row r="137" spans="1:28" ht="52.5" customHeight="1">
      <c r="A137" s="17" t="s">
        <v>603</v>
      </c>
      <c r="B137" s="18" t="s">
        <v>48</v>
      </c>
      <c r="C137" s="18" t="s">
        <v>49</v>
      </c>
      <c r="D137" s="18" t="s">
        <v>599</v>
      </c>
      <c r="E137" s="18" t="s">
        <v>600</v>
      </c>
      <c r="F137" s="18" t="s">
        <v>601</v>
      </c>
      <c r="G137" s="18" t="s">
        <v>539</v>
      </c>
      <c r="H137" s="18" t="s">
        <v>540</v>
      </c>
      <c r="I137" s="18" t="s">
        <v>602</v>
      </c>
      <c r="J137" s="18"/>
      <c r="K137" s="18" t="s">
        <v>72</v>
      </c>
      <c r="L137" s="17">
        <v>0</v>
      </c>
      <c r="M137" s="20" t="s">
        <v>56</v>
      </c>
      <c r="N137" s="18" t="s">
        <v>57</v>
      </c>
      <c r="O137" s="18" t="s">
        <v>113</v>
      </c>
      <c r="P137" s="18" t="s">
        <v>57</v>
      </c>
      <c r="Q137" s="18" t="s">
        <v>59</v>
      </c>
      <c r="R137" s="36" t="s">
        <v>501</v>
      </c>
      <c r="S137" s="48" t="s">
        <v>88</v>
      </c>
      <c r="T137" s="20" t="s">
        <v>541</v>
      </c>
      <c r="U137" s="18" t="s">
        <v>542</v>
      </c>
      <c r="V137" s="23">
        <v>5</v>
      </c>
      <c r="W137" s="33">
        <v>600</v>
      </c>
      <c r="X137" s="50">
        <f>V137*W137</f>
        <v>3000</v>
      </c>
      <c r="Y137" s="50">
        <f t="shared" si="4"/>
        <v>3360.0000000000005</v>
      </c>
      <c r="Z137" s="18"/>
      <c r="AA137" s="12" t="s">
        <v>65</v>
      </c>
      <c r="AB137" s="13"/>
    </row>
    <row r="138" spans="1:28" ht="63" customHeight="1">
      <c r="A138" s="17" t="s">
        <v>604</v>
      </c>
      <c r="B138" s="18" t="s">
        <v>48</v>
      </c>
      <c r="C138" s="18" t="s">
        <v>49</v>
      </c>
      <c r="D138" s="18" t="s">
        <v>605</v>
      </c>
      <c r="E138" s="18" t="s">
        <v>606</v>
      </c>
      <c r="F138" s="18" t="s">
        <v>606</v>
      </c>
      <c r="G138" s="18" t="s">
        <v>607</v>
      </c>
      <c r="H138" s="29" t="s">
        <v>608</v>
      </c>
      <c r="I138" s="18" t="s">
        <v>609</v>
      </c>
      <c r="J138" s="18"/>
      <c r="K138" s="18" t="s">
        <v>72</v>
      </c>
      <c r="L138" s="17">
        <v>0</v>
      </c>
      <c r="M138" s="20" t="s">
        <v>56</v>
      </c>
      <c r="N138" s="18" t="s">
        <v>57</v>
      </c>
      <c r="O138" s="17" t="s">
        <v>107</v>
      </c>
      <c r="P138" s="18" t="s">
        <v>57</v>
      </c>
      <c r="Q138" s="18" t="s">
        <v>59</v>
      </c>
      <c r="R138" s="36" t="s">
        <v>501</v>
      </c>
      <c r="S138" s="48" t="s">
        <v>88</v>
      </c>
      <c r="T138" s="20" t="s">
        <v>479</v>
      </c>
      <c r="U138" s="18" t="s">
        <v>480</v>
      </c>
      <c r="V138" s="23">
        <v>50</v>
      </c>
      <c r="W138" s="33">
        <v>30</v>
      </c>
      <c r="X138" s="50">
        <v>0</v>
      </c>
      <c r="Y138" s="50">
        <f t="shared" si="4"/>
        <v>0</v>
      </c>
      <c r="Z138" s="18"/>
      <c r="AA138" s="12" t="s">
        <v>65</v>
      </c>
      <c r="AB138" s="13">
        <v>11</v>
      </c>
    </row>
    <row r="139" spans="1:28" ht="55.5" customHeight="1">
      <c r="A139" s="17" t="s">
        <v>610</v>
      </c>
      <c r="B139" s="18" t="s">
        <v>48</v>
      </c>
      <c r="C139" s="18" t="s">
        <v>49</v>
      </c>
      <c r="D139" s="18" t="s">
        <v>605</v>
      </c>
      <c r="E139" s="18" t="s">
        <v>606</v>
      </c>
      <c r="F139" s="18" t="s">
        <v>606</v>
      </c>
      <c r="G139" s="18" t="s">
        <v>607</v>
      </c>
      <c r="H139" s="29" t="s">
        <v>608</v>
      </c>
      <c r="I139" s="18" t="s">
        <v>609</v>
      </c>
      <c r="J139" s="18"/>
      <c r="K139" s="18" t="s">
        <v>72</v>
      </c>
      <c r="L139" s="17">
        <v>0</v>
      </c>
      <c r="M139" s="20" t="s">
        <v>56</v>
      </c>
      <c r="N139" s="18" t="s">
        <v>57</v>
      </c>
      <c r="O139" s="18" t="s">
        <v>113</v>
      </c>
      <c r="P139" s="18" t="s">
        <v>57</v>
      </c>
      <c r="Q139" s="18" t="s">
        <v>59</v>
      </c>
      <c r="R139" s="36" t="s">
        <v>501</v>
      </c>
      <c r="S139" s="48" t="s">
        <v>88</v>
      </c>
      <c r="T139" s="20" t="s">
        <v>479</v>
      </c>
      <c r="U139" s="18" t="s">
        <v>480</v>
      </c>
      <c r="V139" s="23">
        <v>50</v>
      </c>
      <c r="W139" s="33">
        <v>30</v>
      </c>
      <c r="X139" s="50">
        <f>V139*W139</f>
        <v>1500</v>
      </c>
      <c r="Y139" s="50">
        <f t="shared" si="4"/>
        <v>1680.0000000000002</v>
      </c>
      <c r="Z139" s="18"/>
      <c r="AA139" s="12" t="s">
        <v>65</v>
      </c>
      <c r="AB139" s="13"/>
    </row>
    <row r="140" spans="1:28" ht="96.75" customHeight="1">
      <c r="A140" s="17" t="s">
        <v>611</v>
      </c>
      <c r="B140" s="18" t="s">
        <v>48</v>
      </c>
      <c r="C140" s="18" t="s">
        <v>49</v>
      </c>
      <c r="D140" s="18" t="s">
        <v>612</v>
      </c>
      <c r="E140" s="18" t="s">
        <v>613</v>
      </c>
      <c r="F140" s="29" t="s">
        <v>614</v>
      </c>
      <c r="G140" s="18" t="s">
        <v>615</v>
      </c>
      <c r="H140" s="29" t="s">
        <v>616</v>
      </c>
      <c r="I140" s="18" t="s">
        <v>617</v>
      </c>
      <c r="J140" s="18"/>
      <c r="K140" s="18" t="s">
        <v>72</v>
      </c>
      <c r="L140" s="17">
        <v>0</v>
      </c>
      <c r="M140" s="20" t="s">
        <v>56</v>
      </c>
      <c r="N140" s="18" t="s">
        <v>57</v>
      </c>
      <c r="O140" s="17" t="s">
        <v>107</v>
      </c>
      <c r="P140" s="18" t="s">
        <v>57</v>
      </c>
      <c r="Q140" s="18" t="s">
        <v>59</v>
      </c>
      <c r="R140" s="36" t="s">
        <v>501</v>
      </c>
      <c r="S140" s="48" t="s">
        <v>88</v>
      </c>
      <c r="T140" s="20" t="s">
        <v>479</v>
      </c>
      <c r="U140" s="18" t="s">
        <v>480</v>
      </c>
      <c r="V140" s="23">
        <v>3</v>
      </c>
      <c r="W140" s="33">
        <v>1000</v>
      </c>
      <c r="X140" s="50">
        <v>0</v>
      </c>
      <c r="Y140" s="50">
        <f t="shared" si="4"/>
        <v>0</v>
      </c>
      <c r="Z140" s="18"/>
      <c r="AA140" s="12" t="s">
        <v>65</v>
      </c>
      <c r="AB140" s="13">
        <v>11</v>
      </c>
    </row>
    <row r="141" spans="1:28" ht="91.5" customHeight="1">
      <c r="A141" s="17" t="s">
        <v>618</v>
      </c>
      <c r="B141" s="18" t="s">
        <v>48</v>
      </c>
      <c r="C141" s="18" t="s">
        <v>49</v>
      </c>
      <c r="D141" s="18" t="s">
        <v>612</v>
      </c>
      <c r="E141" s="18" t="s">
        <v>613</v>
      </c>
      <c r="F141" s="29" t="s">
        <v>614</v>
      </c>
      <c r="G141" s="18" t="s">
        <v>615</v>
      </c>
      <c r="H141" s="29" t="s">
        <v>616</v>
      </c>
      <c r="I141" s="18" t="s">
        <v>617</v>
      </c>
      <c r="J141" s="18"/>
      <c r="K141" s="18" t="s">
        <v>72</v>
      </c>
      <c r="L141" s="17">
        <v>0</v>
      </c>
      <c r="M141" s="20" t="s">
        <v>56</v>
      </c>
      <c r="N141" s="18" t="s">
        <v>57</v>
      </c>
      <c r="O141" s="18" t="s">
        <v>113</v>
      </c>
      <c r="P141" s="18" t="s">
        <v>57</v>
      </c>
      <c r="Q141" s="18" t="s">
        <v>59</v>
      </c>
      <c r="R141" s="36" t="s">
        <v>501</v>
      </c>
      <c r="S141" s="48" t="s">
        <v>88</v>
      </c>
      <c r="T141" s="20" t="s">
        <v>479</v>
      </c>
      <c r="U141" s="18" t="s">
        <v>480</v>
      </c>
      <c r="V141" s="23">
        <v>3</v>
      </c>
      <c r="W141" s="33">
        <v>1000</v>
      </c>
      <c r="X141" s="50">
        <f>V141*W141</f>
        <v>3000</v>
      </c>
      <c r="Y141" s="50">
        <f t="shared" si="4"/>
        <v>3360.0000000000005</v>
      </c>
      <c r="Z141" s="18"/>
      <c r="AA141" s="12" t="s">
        <v>65</v>
      </c>
      <c r="AB141" s="13"/>
    </row>
    <row r="142" spans="1:28" ht="54.75" customHeight="1">
      <c r="A142" s="17" t="s">
        <v>619</v>
      </c>
      <c r="B142" s="18" t="s">
        <v>48</v>
      </c>
      <c r="C142" s="18" t="s">
        <v>49</v>
      </c>
      <c r="D142" s="41" t="s">
        <v>620</v>
      </c>
      <c r="E142" s="17" t="s">
        <v>621</v>
      </c>
      <c r="F142" s="29" t="s">
        <v>622</v>
      </c>
      <c r="G142" s="18" t="s">
        <v>623</v>
      </c>
      <c r="H142" s="29" t="s">
        <v>623</v>
      </c>
      <c r="I142" s="18" t="s">
        <v>624</v>
      </c>
      <c r="J142" s="18"/>
      <c r="K142" s="18" t="s">
        <v>72</v>
      </c>
      <c r="L142" s="18">
        <v>0</v>
      </c>
      <c r="M142" s="20" t="s">
        <v>56</v>
      </c>
      <c r="N142" s="18" t="s">
        <v>57</v>
      </c>
      <c r="O142" s="18" t="s">
        <v>107</v>
      </c>
      <c r="P142" s="18" t="s">
        <v>57</v>
      </c>
      <c r="Q142" s="18" t="s">
        <v>59</v>
      </c>
      <c r="R142" s="36" t="s">
        <v>501</v>
      </c>
      <c r="S142" s="48" t="s">
        <v>88</v>
      </c>
      <c r="T142" s="20" t="s">
        <v>541</v>
      </c>
      <c r="U142" s="18" t="s">
        <v>542</v>
      </c>
      <c r="V142" s="33">
        <v>2</v>
      </c>
      <c r="W142" s="33">
        <v>1500</v>
      </c>
      <c r="X142" s="50">
        <v>0</v>
      </c>
      <c r="Y142" s="50">
        <f t="shared" si="4"/>
        <v>0</v>
      </c>
      <c r="Z142" s="18"/>
      <c r="AA142" s="12" t="s">
        <v>65</v>
      </c>
      <c r="AB142" s="13">
        <v>11</v>
      </c>
    </row>
    <row r="143" spans="1:28" ht="54.75" customHeight="1">
      <c r="A143" s="17" t="s">
        <v>625</v>
      </c>
      <c r="B143" s="18" t="s">
        <v>48</v>
      </c>
      <c r="C143" s="18" t="s">
        <v>49</v>
      </c>
      <c r="D143" s="41" t="s">
        <v>620</v>
      </c>
      <c r="E143" s="17" t="s">
        <v>621</v>
      </c>
      <c r="F143" s="29" t="s">
        <v>622</v>
      </c>
      <c r="G143" s="18" t="s">
        <v>623</v>
      </c>
      <c r="H143" s="29" t="s">
        <v>623</v>
      </c>
      <c r="I143" s="18" t="s">
        <v>624</v>
      </c>
      <c r="J143" s="18"/>
      <c r="K143" s="18" t="s">
        <v>72</v>
      </c>
      <c r="L143" s="18">
        <v>0</v>
      </c>
      <c r="M143" s="20" t="s">
        <v>56</v>
      </c>
      <c r="N143" s="18" t="s">
        <v>57</v>
      </c>
      <c r="O143" s="18" t="s">
        <v>113</v>
      </c>
      <c r="P143" s="18" t="s">
        <v>57</v>
      </c>
      <c r="Q143" s="18" t="s">
        <v>59</v>
      </c>
      <c r="R143" s="36" t="s">
        <v>501</v>
      </c>
      <c r="S143" s="48" t="s">
        <v>88</v>
      </c>
      <c r="T143" s="20" t="s">
        <v>541</v>
      </c>
      <c r="U143" s="18" t="s">
        <v>542</v>
      </c>
      <c r="V143" s="33">
        <v>2</v>
      </c>
      <c r="W143" s="33">
        <v>1500</v>
      </c>
      <c r="X143" s="50">
        <f>V143*W143</f>
        <v>3000</v>
      </c>
      <c r="Y143" s="50">
        <f t="shared" si="4"/>
        <v>3360.0000000000005</v>
      </c>
      <c r="Z143" s="18"/>
      <c r="AA143" s="12" t="s">
        <v>65</v>
      </c>
      <c r="AB143" s="13"/>
    </row>
    <row r="144" spans="1:28" ht="54.75" customHeight="1">
      <c r="A144" s="17" t="s">
        <v>626</v>
      </c>
      <c r="B144" s="18" t="s">
        <v>48</v>
      </c>
      <c r="C144" s="18" t="s">
        <v>49</v>
      </c>
      <c r="D144" s="18" t="s">
        <v>627</v>
      </c>
      <c r="E144" s="17" t="s">
        <v>628</v>
      </c>
      <c r="F144" s="29" t="s">
        <v>628</v>
      </c>
      <c r="G144" s="18" t="s">
        <v>513</v>
      </c>
      <c r="H144" s="29" t="s">
        <v>514</v>
      </c>
      <c r="I144" s="18" t="s">
        <v>629</v>
      </c>
      <c r="J144" s="18"/>
      <c r="K144" s="18" t="s">
        <v>72</v>
      </c>
      <c r="L144" s="19">
        <v>0</v>
      </c>
      <c r="M144" s="20" t="s">
        <v>56</v>
      </c>
      <c r="N144" s="18" t="s">
        <v>57</v>
      </c>
      <c r="O144" s="18" t="s">
        <v>107</v>
      </c>
      <c r="P144" s="18" t="s">
        <v>57</v>
      </c>
      <c r="Q144" s="18" t="s">
        <v>59</v>
      </c>
      <c r="R144" s="36" t="s">
        <v>501</v>
      </c>
      <c r="S144" s="48" t="s">
        <v>88</v>
      </c>
      <c r="T144" s="20" t="s">
        <v>479</v>
      </c>
      <c r="U144" s="18" t="s">
        <v>480</v>
      </c>
      <c r="V144" s="33">
        <v>10</v>
      </c>
      <c r="W144" s="33">
        <v>150</v>
      </c>
      <c r="X144" s="50">
        <v>0</v>
      </c>
      <c r="Y144" s="50">
        <f t="shared" si="4"/>
        <v>0</v>
      </c>
      <c r="Z144" s="18"/>
      <c r="AA144" s="12" t="s">
        <v>65</v>
      </c>
      <c r="AB144" s="13">
        <v>11</v>
      </c>
    </row>
    <row r="145" spans="1:28" ht="54.75" customHeight="1">
      <c r="A145" s="17" t="s">
        <v>630</v>
      </c>
      <c r="B145" s="18" t="s">
        <v>48</v>
      </c>
      <c r="C145" s="18" t="s">
        <v>49</v>
      </c>
      <c r="D145" s="18" t="s">
        <v>627</v>
      </c>
      <c r="E145" s="17" t="s">
        <v>628</v>
      </c>
      <c r="F145" s="29" t="s">
        <v>628</v>
      </c>
      <c r="G145" s="18" t="s">
        <v>513</v>
      </c>
      <c r="H145" s="29" t="s">
        <v>514</v>
      </c>
      <c r="I145" s="18" t="s">
        <v>629</v>
      </c>
      <c r="J145" s="18"/>
      <c r="K145" s="18" t="s">
        <v>72</v>
      </c>
      <c r="L145" s="19">
        <v>0</v>
      </c>
      <c r="M145" s="20" t="s">
        <v>56</v>
      </c>
      <c r="N145" s="18" t="s">
        <v>57</v>
      </c>
      <c r="O145" s="18" t="s">
        <v>113</v>
      </c>
      <c r="P145" s="18" t="s">
        <v>57</v>
      </c>
      <c r="Q145" s="18" t="s">
        <v>59</v>
      </c>
      <c r="R145" s="36" t="s">
        <v>501</v>
      </c>
      <c r="S145" s="48" t="s">
        <v>88</v>
      </c>
      <c r="T145" s="20" t="s">
        <v>479</v>
      </c>
      <c r="U145" s="18" t="s">
        <v>480</v>
      </c>
      <c r="V145" s="33">
        <v>10</v>
      </c>
      <c r="W145" s="33">
        <v>150</v>
      </c>
      <c r="X145" s="50">
        <f>V145*W145</f>
        <v>1500</v>
      </c>
      <c r="Y145" s="50">
        <f t="shared" si="4"/>
        <v>1680.0000000000002</v>
      </c>
      <c r="Z145" s="18"/>
      <c r="AA145" s="12" t="s">
        <v>65</v>
      </c>
      <c r="AB145" s="13"/>
    </row>
    <row r="146" spans="1:28" ht="110.25" customHeight="1">
      <c r="A146" s="17" t="s">
        <v>631</v>
      </c>
      <c r="B146" s="18" t="s">
        <v>48</v>
      </c>
      <c r="C146" s="18" t="s">
        <v>49</v>
      </c>
      <c r="D146" s="18" t="s">
        <v>632</v>
      </c>
      <c r="E146" s="17" t="s">
        <v>633</v>
      </c>
      <c r="F146" s="17" t="s">
        <v>634</v>
      </c>
      <c r="G146" s="17" t="s">
        <v>513</v>
      </c>
      <c r="H146" s="18" t="s">
        <v>514</v>
      </c>
      <c r="I146" s="18"/>
      <c r="J146" s="18"/>
      <c r="K146" s="18" t="s">
        <v>72</v>
      </c>
      <c r="L146" s="19">
        <v>0</v>
      </c>
      <c r="M146" s="20" t="s">
        <v>56</v>
      </c>
      <c r="N146" s="18" t="s">
        <v>57</v>
      </c>
      <c r="O146" s="18" t="s">
        <v>107</v>
      </c>
      <c r="P146" s="18" t="s">
        <v>57</v>
      </c>
      <c r="Q146" s="18" t="s">
        <v>59</v>
      </c>
      <c r="R146" s="36" t="s">
        <v>501</v>
      </c>
      <c r="S146" s="48" t="s">
        <v>88</v>
      </c>
      <c r="T146" s="20" t="s">
        <v>479</v>
      </c>
      <c r="U146" s="18" t="s">
        <v>480</v>
      </c>
      <c r="V146" s="33">
        <v>50</v>
      </c>
      <c r="W146" s="33">
        <v>40</v>
      </c>
      <c r="X146" s="50">
        <v>0</v>
      </c>
      <c r="Y146" s="50">
        <f t="shared" si="4"/>
        <v>0</v>
      </c>
      <c r="Z146" s="18"/>
      <c r="AA146" s="12" t="s">
        <v>65</v>
      </c>
      <c r="AB146" s="13">
        <v>11</v>
      </c>
    </row>
    <row r="147" spans="1:28" ht="110.25" customHeight="1">
      <c r="A147" s="17" t="s">
        <v>635</v>
      </c>
      <c r="B147" s="18" t="s">
        <v>48</v>
      </c>
      <c r="C147" s="18" t="s">
        <v>49</v>
      </c>
      <c r="D147" s="18" t="s">
        <v>632</v>
      </c>
      <c r="E147" s="17" t="s">
        <v>633</v>
      </c>
      <c r="F147" s="17" t="s">
        <v>634</v>
      </c>
      <c r="G147" s="17" t="s">
        <v>513</v>
      </c>
      <c r="H147" s="18" t="s">
        <v>514</v>
      </c>
      <c r="I147" s="18"/>
      <c r="J147" s="18"/>
      <c r="K147" s="18" t="s">
        <v>72</v>
      </c>
      <c r="L147" s="19">
        <v>0</v>
      </c>
      <c r="M147" s="20" t="s">
        <v>56</v>
      </c>
      <c r="N147" s="18" t="s">
        <v>57</v>
      </c>
      <c r="O147" s="18" t="s">
        <v>113</v>
      </c>
      <c r="P147" s="18" t="s">
        <v>57</v>
      </c>
      <c r="Q147" s="18" t="s">
        <v>59</v>
      </c>
      <c r="R147" s="36" t="s">
        <v>501</v>
      </c>
      <c r="S147" s="48" t="s">
        <v>88</v>
      </c>
      <c r="T147" s="20" t="s">
        <v>479</v>
      </c>
      <c r="U147" s="18" t="s">
        <v>480</v>
      </c>
      <c r="V147" s="33">
        <v>50</v>
      </c>
      <c r="W147" s="33">
        <v>40</v>
      </c>
      <c r="X147" s="50">
        <f>V147*W147</f>
        <v>2000</v>
      </c>
      <c r="Y147" s="50">
        <f t="shared" si="4"/>
        <v>2240</v>
      </c>
      <c r="Z147" s="18"/>
      <c r="AA147" s="12" t="s">
        <v>65</v>
      </c>
      <c r="AB147" s="13"/>
    </row>
    <row r="148" spans="1:28" ht="69.75" customHeight="1">
      <c r="A148" s="17" t="s">
        <v>636</v>
      </c>
      <c r="B148" s="18" t="s">
        <v>48</v>
      </c>
      <c r="C148" s="18" t="s">
        <v>49</v>
      </c>
      <c r="D148" s="17" t="s">
        <v>637</v>
      </c>
      <c r="E148" s="17" t="s">
        <v>638</v>
      </c>
      <c r="F148" s="17" t="s">
        <v>638</v>
      </c>
      <c r="G148" s="17" t="s">
        <v>639</v>
      </c>
      <c r="H148" s="17" t="s">
        <v>640</v>
      </c>
      <c r="I148" s="17" t="s">
        <v>641</v>
      </c>
      <c r="J148" s="17"/>
      <c r="K148" s="18" t="s">
        <v>72</v>
      </c>
      <c r="L148" s="19">
        <v>0</v>
      </c>
      <c r="M148" s="20" t="s">
        <v>56</v>
      </c>
      <c r="N148" s="18" t="s">
        <v>57</v>
      </c>
      <c r="O148" s="18" t="s">
        <v>107</v>
      </c>
      <c r="P148" s="18" t="s">
        <v>57</v>
      </c>
      <c r="Q148" s="18" t="s">
        <v>59</v>
      </c>
      <c r="R148" s="36" t="s">
        <v>501</v>
      </c>
      <c r="S148" s="48" t="s">
        <v>88</v>
      </c>
      <c r="T148" s="20">
        <v>796</v>
      </c>
      <c r="U148" s="18" t="s">
        <v>129</v>
      </c>
      <c r="V148" s="33">
        <v>1</v>
      </c>
      <c r="W148" s="33">
        <v>4000</v>
      </c>
      <c r="X148" s="50">
        <v>0</v>
      </c>
      <c r="Y148" s="50">
        <f t="shared" si="4"/>
        <v>0</v>
      </c>
      <c r="Z148" s="18"/>
      <c r="AA148" s="12" t="s">
        <v>65</v>
      </c>
      <c r="AB148" s="13">
        <v>11</v>
      </c>
    </row>
    <row r="149" spans="1:28" ht="87.75" customHeight="1">
      <c r="A149" s="17" t="s">
        <v>642</v>
      </c>
      <c r="B149" s="18" t="s">
        <v>48</v>
      </c>
      <c r="C149" s="18" t="s">
        <v>49</v>
      </c>
      <c r="D149" s="17" t="s">
        <v>637</v>
      </c>
      <c r="E149" s="17" t="s">
        <v>638</v>
      </c>
      <c r="F149" s="17" t="s">
        <v>638</v>
      </c>
      <c r="G149" s="17" t="s">
        <v>639</v>
      </c>
      <c r="H149" s="17" t="s">
        <v>640</v>
      </c>
      <c r="I149" s="17" t="s">
        <v>641</v>
      </c>
      <c r="J149" s="17"/>
      <c r="K149" s="18" t="s">
        <v>72</v>
      </c>
      <c r="L149" s="19">
        <v>0</v>
      </c>
      <c r="M149" s="20" t="s">
        <v>56</v>
      </c>
      <c r="N149" s="18" t="s">
        <v>57</v>
      </c>
      <c r="O149" s="18" t="s">
        <v>113</v>
      </c>
      <c r="P149" s="18" t="s">
        <v>57</v>
      </c>
      <c r="Q149" s="18" t="s">
        <v>59</v>
      </c>
      <c r="R149" s="36" t="s">
        <v>501</v>
      </c>
      <c r="S149" s="48" t="s">
        <v>88</v>
      </c>
      <c r="T149" s="20">
        <v>796</v>
      </c>
      <c r="U149" s="18" t="s">
        <v>129</v>
      </c>
      <c r="V149" s="33">
        <v>1</v>
      </c>
      <c r="W149" s="33">
        <v>4000</v>
      </c>
      <c r="X149" s="50">
        <f>V149*W149</f>
        <v>4000</v>
      </c>
      <c r="Y149" s="50">
        <f t="shared" si="4"/>
        <v>4480</v>
      </c>
      <c r="Z149" s="18"/>
      <c r="AA149" s="12" t="s">
        <v>65</v>
      </c>
      <c r="AB149" s="13"/>
    </row>
    <row r="150" spans="1:28" ht="80.25" customHeight="1">
      <c r="A150" s="17" t="s">
        <v>643</v>
      </c>
      <c r="B150" s="18" t="s">
        <v>48</v>
      </c>
      <c r="C150" s="18" t="s">
        <v>49</v>
      </c>
      <c r="D150" s="17" t="s">
        <v>644</v>
      </c>
      <c r="E150" s="17" t="s">
        <v>645</v>
      </c>
      <c r="F150" s="17" t="s">
        <v>646</v>
      </c>
      <c r="G150" s="17" t="s">
        <v>645</v>
      </c>
      <c r="H150" s="17" t="s">
        <v>647</v>
      </c>
      <c r="I150" s="18"/>
      <c r="J150" s="18"/>
      <c r="K150" s="18" t="s">
        <v>72</v>
      </c>
      <c r="L150" s="19">
        <v>0</v>
      </c>
      <c r="M150" s="20" t="s">
        <v>56</v>
      </c>
      <c r="N150" s="18" t="s">
        <v>57</v>
      </c>
      <c r="O150" s="18" t="s">
        <v>107</v>
      </c>
      <c r="P150" s="18" t="s">
        <v>57</v>
      </c>
      <c r="Q150" s="18" t="s">
        <v>59</v>
      </c>
      <c r="R150" s="36" t="s">
        <v>501</v>
      </c>
      <c r="S150" s="48" t="s">
        <v>88</v>
      </c>
      <c r="T150" s="18">
        <v>778</v>
      </c>
      <c r="U150" s="18" t="s">
        <v>480</v>
      </c>
      <c r="V150" s="33" t="s">
        <v>648</v>
      </c>
      <c r="W150" s="33">
        <v>8</v>
      </c>
      <c r="X150" s="50">
        <v>0</v>
      </c>
      <c r="Y150" s="50">
        <f t="shared" si="4"/>
        <v>0</v>
      </c>
      <c r="Z150" s="18"/>
      <c r="AA150" s="12" t="s">
        <v>65</v>
      </c>
      <c r="AB150" s="13">
        <v>11</v>
      </c>
    </row>
    <row r="151" spans="1:28" ht="89.25">
      <c r="A151" s="17" t="s">
        <v>649</v>
      </c>
      <c r="B151" s="18" t="s">
        <v>48</v>
      </c>
      <c r="C151" s="18" t="s">
        <v>49</v>
      </c>
      <c r="D151" s="17" t="s">
        <v>644</v>
      </c>
      <c r="E151" s="17" t="s">
        <v>645</v>
      </c>
      <c r="F151" s="17" t="s">
        <v>646</v>
      </c>
      <c r="G151" s="17" t="s">
        <v>645</v>
      </c>
      <c r="H151" s="17" t="s">
        <v>647</v>
      </c>
      <c r="I151" s="18"/>
      <c r="J151" s="18"/>
      <c r="K151" s="18" t="s">
        <v>72</v>
      </c>
      <c r="L151" s="19">
        <v>0</v>
      </c>
      <c r="M151" s="20" t="s">
        <v>56</v>
      </c>
      <c r="N151" s="18" t="s">
        <v>57</v>
      </c>
      <c r="O151" s="18" t="s">
        <v>113</v>
      </c>
      <c r="P151" s="18" t="s">
        <v>57</v>
      </c>
      <c r="Q151" s="18" t="s">
        <v>59</v>
      </c>
      <c r="R151" s="36" t="s">
        <v>501</v>
      </c>
      <c r="S151" s="48" t="s">
        <v>88</v>
      </c>
      <c r="T151" s="18">
        <v>778</v>
      </c>
      <c r="U151" s="18" t="s">
        <v>480</v>
      </c>
      <c r="V151" s="33" t="s">
        <v>648</v>
      </c>
      <c r="W151" s="33">
        <v>8</v>
      </c>
      <c r="X151" s="50">
        <f>V151*W151</f>
        <v>4000</v>
      </c>
      <c r="Y151" s="50">
        <f t="shared" si="4"/>
        <v>4480</v>
      </c>
      <c r="Z151" s="18"/>
      <c r="AA151" s="12" t="s">
        <v>65</v>
      </c>
      <c r="AB151" s="13"/>
    </row>
    <row r="152" spans="1:28" ht="87.75" customHeight="1">
      <c r="A152" s="17" t="s">
        <v>650</v>
      </c>
      <c r="B152" s="18" t="s">
        <v>48</v>
      </c>
      <c r="C152" s="18" t="s">
        <v>49</v>
      </c>
      <c r="D152" s="18" t="s">
        <v>651</v>
      </c>
      <c r="E152" s="17" t="s">
        <v>652</v>
      </c>
      <c r="F152" s="17" t="s">
        <v>652</v>
      </c>
      <c r="G152" s="17" t="s">
        <v>539</v>
      </c>
      <c r="H152" s="17" t="s">
        <v>540</v>
      </c>
      <c r="I152" s="18" t="s">
        <v>653</v>
      </c>
      <c r="J152" s="18"/>
      <c r="K152" s="18" t="s">
        <v>72</v>
      </c>
      <c r="L152" s="19">
        <v>0</v>
      </c>
      <c r="M152" s="20" t="s">
        <v>56</v>
      </c>
      <c r="N152" s="18" t="s">
        <v>57</v>
      </c>
      <c r="O152" s="18" t="s">
        <v>107</v>
      </c>
      <c r="P152" s="18" t="s">
        <v>57</v>
      </c>
      <c r="Q152" s="18" t="s">
        <v>59</v>
      </c>
      <c r="R152" s="36" t="s">
        <v>501</v>
      </c>
      <c r="S152" s="48" t="s">
        <v>88</v>
      </c>
      <c r="T152" s="20" t="s">
        <v>479</v>
      </c>
      <c r="U152" s="18" t="s">
        <v>480</v>
      </c>
      <c r="V152" s="33">
        <v>10</v>
      </c>
      <c r="W152" s="33">
        <v>150</v>
      </c>
      <c r="X152" s="50">
        <v>0</v>
      </c>
      <c r="Y152" s="50">
        <f t="shared" si="4"/>
        <v>0</v>
      </c>
      <c r="Z152" s="18"/>
      <c r="AA152" s="12" t="s">
        <v>65</v>
      </c>
      <c r="AB152" s="13">
        <v>11</v>
      </c>
    </row>
    <row r="153" spans="1:28" ht="67.5" customHeight="1">
      <c r="A153" s="17" t="s">
        <v>654</v>
      </c>
      <c r="B153" s="18" t="s">
        <v>48</v>
      </c>
      <c r="C153" s="18" t="s">
        <v>49</v>
      </c>
      <c r="D153" s="18" t="s">
        <v>651</v>
      </c>
      <c r="E153" s="17" t="s">
        <v>652</v>
      </c>
      <c r="F153" s="17" t="s">
        <v>652</v>
      </c>
      <c r="G153" s="17" t="s">
        <v>539</v>
      </c>
      <c r="H153" s="17" t="s">
        <v>540</v>
      </c>
      <c r="I153" s="18" t="s">
        <v>653</v>
      </c>
      <c r="J153" s="18"/>
      <c r="K153" s="18" t="s">
        <v>72</v>
      </c>
      <c r="L153" s="19">
        <v>0</v>
      </c>
      <c r="M153" s="20" t="s">
        <v>56</v>
      </c>
      <c r="N153" s="18" t="s">
        <v>57</v>
      </c>
      <c r="O153" s="18" t="s">
        <v>113</v>
      </c>
      <c r="P153" s="18" t="s">
        <v>57</v>
      </c>
      <c r="Q153" s="18" t="s">
        <v>59</v>
      </c>
      <c r="R153" s="36" t="s">
        <v>501</v>
      </c>
      <c r="S153" s="48" t="s">
        <v>88</v>
      </c>
      <c r="T153" s="20" t="s">
        <v>479</v>
      </c>
      <c r="U153" s="18" t="s">
        <v>480</v>
      </c>
      <c r="V153" s="33">
        <v>10</v>
      </c>
      <c r="W153" s="33">
        <v>150</v>
      </c>
      <c r="X153" s="50">
        <f>V153*W153</f>
        <v>1500</v>
      </c>
      <c r="Y153" s="50">
        <f t="shared" si="4"/>
        <v>1680.0000000000002</v>
      </c>
      <c r="Z153" s="18"/>
      <c r="AA153" s="12" t="s">
        <v>65</v>
      </c>
      <c r="AB153" s="13"/>
    </row>
    <row r="154" spans="1:28" s="14" customFormat="1" ht="69.75" customHeight="1">
      <c r="A154" s="17" t="s">
        <v>655</v>
      </c>
      <c r="B154" s="18" t="s">
        <v>48</v>
      </c>
      <c r="C154" s="18" t="s">
        <v>49</v>
      </c>
      <c r="D154" s="18" t="s">
        <v>656</v>
      </c>
      <c r="E154" s="18" t="s">
        <v>657</v>
      </c>
      <c r="F154" s="18" t="s">
        <v>657</v>
      </c>
      <c r="G154" s="18" t="s">
        <v>658</v>
      </c>
      <c r="H154" s="18" t="s">
        <v>659</v>
      </c>
      <c r="I154" s="18" t="s">
        <v>653</v>
      </c>
      <c r="J154" s="18"/>
      <c r="K154" s="18" t="s">
        <v>72</v>
      </c>
      <c r="L154" s="19">
        <v>0</v>
      </c>
      <c r="M154" s="20" t="s">
        <v>56</v>
      </c>
      <c r="N154" s="18" t="s">
        <v>57</v>
      </c>
      <c r="O154" s="18" t="s">
        <v>107</v>
      </c>
      <c r="P154" s="18" t="s">
        <v>57</v>
      </c>
      <c r="Q154" s="18" t="s">
        <v>59</v>
      </c>
      <c r="R154" s="36" t="s">
        <v>501</v>
      </c>
      <c r="S154" s="48" t="s">
        <v>88</v>
      </c>
      <c r="T154" s="18">
        <v>778</v>
      </c>
      <c r="U154" s="18" t="s">
        <v>480</v>
      </c>
      <c r="V154" s="33">
        <v>10</v>
      </c>
      <c r="W154" s="33">
        <v>150</v>
      </c>
      <c r="X154" s="50">
        <v>0</v>
      </c>
      <c r="Y154" s="50">
        <f t="shared" si="4"/>
        <v>0</v>
      </c>
      <c r="Z154" s="18"/>
      <c r="AA154" s="12" t="s">
        <v>65</v>
      </c>
      <c r="AB154" s="13">
        <v>11</v>
      </c>
    </row>
    <row r="155" spans="1:28" s="14" customFormat="1" ht="51.75" customHeight="1">
      <c r="A155" s="17" t="s">
        <v>660</v>
      </c>
      <c r="B155" s="18" t="s">
        <v>48</v>
      </c>
      <c r="C155" s="18" t="s">
        <v>49</v>
      </c>
      <c r="D155" s="18" t="s">
        <v>656</v>
      </c>
      <c r="E155" s="18" t="s">
        <v>657</v>
      </c>
      <c r="F155" s="18" t="s">
        <v>657</v>
      </c>
      <c r="G155" s="18" t="s">
        <v>658</v>
      </c>
      <c r="H155" s="18" t="s">
        <v>659</v>
      </c>
      <c r="I155" s="18" t="s">
        <v>653</v>
      </c>
      <c r="J155" s="18"/>
      <c r="K155" s="18" t="s">
        <v>72</v>
      </c>
      <c r="L155" s="19">
        <v>0</v>
      </c>
      <c r="M155" s="20" t="s">
        <v>56</v>
      </c>
      <c r="N155" s="18" t="s">
        <v>57</v>
      </c>
      <c r="O155" s="18" t="s">
        <v>113</v>
      </c>
      <c r="P155" s="18" t="s">
        <v>57</v>
      </c>
      <c r="Q155" s="18" t="s">
        <v>59</v>
      </c>
      <c r="R155" s="36" t="s">
        <v>501</v>
      </c>
      <c r="S155" s="48" t="s">
        <v>88</v>
      </c>
      <c r="T155" s="18">
        <v>778</v>
      </c>
      <c r="U155" s="18" t="s">
        <v>480</v>
      </c>
      <c r="V155" s="33">
        <v>10</v>
      </c>
      <c r="W155" s="33">
        <v>150</v>
      </c>
      <c r="X155" s="50">
        <f>V155*W155</f>
        <v>1500</v>
      </c>
      <c r="Y155" s="50">
        <f t="shared" si="4"/>
        <v>1680.0000000000002</v>
      </c>
      <c r="Z155" s="18"/>
      <c r="AA155" s="12" t="s">
        <v>65</v>
      </c>
      <c r="AB155" s="13"/>
    </row>
    <row r="156" spans="1:28" s="14" customFormat="1" ht="54.75" customHeight="1">
      <c r="A156" s="17" t="s">
        <v>661</v>
      </c>
      <c r="B156" s="18" t="s">
        <v>48</v>
      </c>
      <c r="C156" s="18" t="s">
        <v>49</v>
      </c>
      <c r="D156" s="18" t="s">
        <v>662</v>
      </c>
      <c r="E156" s="18" t="s">
        <v>663</v>
      </c>
      <c r="F156" s="18" t="s">
        <v>664</v>
      </c>
      <c r="G156" s="18" t="s">
        <v>513</v>
      </c>
      <c r="H156" s="18" t="s">
        <v>514</v>
      </c>
      <c r="I156" s="18" t="s">
        <v>665</v>
      </c>
      <c r="J156" s="18"/>
      <c r="K156" s="18" t="s">
        <v>72</v>
      </c>
      <c r="L156" s="19">
        <v>0</v>
      </c>
      <c r="M156" s="20" t="s">
        <v>56</v>
      </c>
      <c r="N156" s="18" t="s">
        <v>57</v>
      </c>
      <c r="O156" s="18" t="s">
        <v>107</v>
      </c>
      <c r="P156" s="18" t="s">
        <v>57</v>
      </c>
      <c r="Q156" s="18" t="s">
        <v>59</v>
      </c>
      <c r="R156" s="36" t="s">
        <v>501</v>
      </c>
      <c r="S156" s="48" t="s">
        <v>88</v>
      </c>
      <c r="T156" s="18">
        <v>778</v>
      </c>
      <c r="U156" s="18" t="s">
        <v>480</v>
      </c>
      <c r="V156" s="33" t="s">
        <v>666</v>
      </c>
      <c r="W156" s="33">
        <v>70</v>
      </c>
      <c r="X156" s="50">
        <v>0</v>
      </c>
      <c r="Y156" s="50">
        <f t="shared" si="4"/>
        <v>0</v>
      </c>
      <c r="Z156" s="18"/>
      <c r="AA156" s="12" t="s">
        <v>65</v>
      </c>
      <c r="AB156" s="13">
        <v>11</v>
      </c>
    </row>
    <row r="157" spans="1:28" s="14" customFormat="1" ht="45" customHeight="1">
      <c r="A157" s="17" t="s">
        <v>667</v>
      </c>
      <c r="B157" s="18" t="s">
        <v>48</v>
      </c>
      <c r="C157" s="18" t="s">
        <v>49</v>
      </c>
      <c r="D157" s="18" t="s">
        <v>662</v>
      </c>
      <c r="E157" s="18" t="s">
        <v>663</v>
      </c>
      <c r="F157" s="18" t="s">
        <v>664</v>
      </c>
      <c r="G157" s="18" t="s">
        <v>513</v>
      </c>
      <c r="H157" s="18" t="s">
        <v>514</v>
      </c>
      <c r="I157" s="18" t="s">
        <v>665</v>
      </c>
      <c r="J157" s="18"/>
      <c r="K157" s="18" t="s">
        <v>72</v>
      </c>
      <c r="L157" s="19">
        <v>0</v>
      </c>
      <c r="M157" s="20" t="s">
        <v>56</v>
      </c>
      <c r="N157" s="18" t="s">
        <v>57</v>
      </c>
      <c r="O157" s="18" t="s">
        <v>113</v>
      </c>
      <c r="P157" s="18" t="s">
        <v>57</v>
      </c>
      <c r="Q157" s="18" t="s">
        <v>59</v>
      </c>
      <c r="R157" s="36" t="s">
        <v>501</v>
      </c>
      <c r="S157" s="48" t="s">
        <v>88</v>
      </c>
      <c r="T157" s="18">
        <v>778</v>
      </c>
      <c r="U157" s="18" t="s">
        <v>480</v>
      </c>
      <c r="V157" s="33" t="s">
        <v>666</v>
      </c>
      <c r="W157" s="33">
        <v>70</v>
      </c>
      <c r="X157" s="50">
        <f>V157*W157</f>
        <v>3500</v>
      </c>
      <c r="Y157" s="50">
        <f t="shared" si="4"/>
        <v>3920.0000000000005</v>
      </c>
      <c r="Z157" s="18"/>
      <c r="AA157" s="12" t="s">
        <v>65</v>
      </c>
      <c r="AB157" s="13"/>
    </row>
    <row r="158" spans="1:28" s="14" customFormat="1" ht="66.75" customHeight="1">
      <c r="A158" s="17" t="s">
        <v>668</v>
      </c>
      <c r="B158" s="18" t="s">
        <v>48</v>
      </c>
      <c r="C158" s="18" t="s">
        <v>49</v>
      </c>
      <c r="D158" s="18" t="s">
        <v>669</v>
      </c>
      <c r="E158" s="18" t="s">
        <v>670</v>
      </c>
      <c r="F158" s="18" t="s">
        <v>671</v>
      </c>
      <c r="G158" s="18" t="s">
        <v>672</v>
      </c>
      <c r="H158" s="18" t="s">
        <v>673</v>
      </c>
      <c r="I158" s="18" t="s">
        <v>674</v>
      </c>
      <c r="J158" s="18"/>
      <c r="K158" s="18" t="s">
        <v>72</v>
      </c>
      <c r="L158" s="19">
        <v>0</v>
      </c>
      <c r="M158" s="20" t="s">
        <v>56</v>
      </c>
      <c r="N158" s="18" t="s">
        <v>57</v>
      </c>
      <c r="O158" s="18" t="s">
        <v>107</v>
      </c>
      <c r="P158" s="18" t="s">
        <v>57</v>
      </c>
      <c r="Q158" s="18" t="s">
        <v>59</v>
      </c>
      <c r="R158" s="36" t="s">
        <v>501</v>
      </c>
      <c r="S158" s="48" t="s">
        <v>88</v>
      </c>
      <c r="T158" s="18">
        <v>796</v>
      </c>
      <c r="U158" s="18" t="s">
        <v>129</v>
      </c>
      <c r="V158" s="33">
        <v>100</v>
      </c>
      <c r="W158" s="33">
        <v>120</v>
      </c>
      <c r="X158" s="50">
        <v>0</v>
      </c>
      <c r="Y158" s="50">
        <f t="shared" si="4"/>
        <v>0</v>
      </c>
      <c r="Z158" s="18"/>
      <c r="AA158" s="12" t="s">
        <v>65</v>
      </c>
      <c r="AB158" s="13">
        <v>11</v>
      </c>
    </row>
    <row r="159" spans="1:28" s="14" customFormat="1" ht="60.75" customHeight="1">
      <c r="A159" s="17" t="s">
        <v>675</v>
      </c>
      <c r="B159" s="18" t="s">
        <v>48</v>
      </c>
      <c r="C159" s="18" t="s">
        <v>49</v>
      </c>
      <c r="D159" s="18" t="s">
        <v>669</v>
      </c>
      <c r="E159" s="18" t="s">
        <v>670</v>
      </c>
      <c r="F159" s="18" t="s">
        <v>671</v>
      </c>
      <c r="G159" s="18" t="s">
        <v>672</v>
      </c>
      <c r="H159" s="18" t="s">
        <v>673</v>
      </c>
      <c r="I159" s="18" t="s">
        <v>674</v>
      </c>
      <c r="J159" s="18"/>
      <c r="K159" s="18" t="s">
        <v>72</v>
      </c>
      <c r="L159" s="19">
        <v>0</v>
      </c>
      <c r="M159" s="20" t="s">
        <v>56</v>
      </c>
      <c r="N159" s="18" t="s">
        <v>57</v>
      </c>
      <c r="O159" s="18" t="s">
        <v>113</v>
      </c>
      <c r="P159" s="18" t="s">
        <v>57</v>
      </c>
      <c r="Q159" s="18" t="s">
        <v>59</v>
      </c>
      <c r="R159" s="36" t="s">
        <v>501</v>
      </c>
      <c r="S159" s="48" t="s">
        <v>88</v>
      </c>
      <c r="T159" s="18">
        <v>796</v>
      </c>
      <c r="U159" s="18" t="s">
        <v>129</v>
      </c>
      <c r="V159" s="33">
        <v>100</v>
      </c>
      <c r="W159" s="33">
        <v>120</v>
      </c>
      <c r="X159" s="50">
        <f>V159*W159</f>
        <v>12000</v>
      </c>
      <c r="Y159" s="50">
        <f t="shared" si="4"/>
        <v>13440.000000000002</v>
      </c>
      <c r="Z159" s="18"/>
      <c r="AA159" s="12" t="s">
        <v>65</v>
      </c>
      <c r="AB159" s="13"/>
    </row>
    <row r="160" spans="1:28" s="14" customFormat="1" ht="77.25" customHeight="1">
      <c r="A160" s="17" t="s">
        <v>676</v>
      </c>
      <c r="B160" s="18" t="s">
        <v>48</v>
      </c>
      <c r="C160" s="18" t="s">
        <v>49</v>
      </c>
      <c r="D160" s="18" t="s">
        <v>677</v>
      </c>
      <c r="E160" s="18" t="s">
        <v>678</v>
      </c>
      <c r="F160" s="18" t="s">
        <v>679</v>
      </c>
      <c r="G160" s="18" t="s">
        <v>680</v>
      </c>
      <c r="H160" s="18" t="s">
        <v>107</v>
      </c>
      <c r="I160" s="18"/>
      <c r="J160" s="18"/>
      <c r="K160" s="18" t="s">
        <v>72</v>
      </c>
      <c r="L160" s="19">
        <v>0</v>
      </c>
      <c r="M160" s="20" t="s">
        <v>56</v>
      </c>
      <c r="N160" s="18" t="s">
        <v>57</v>
      </c>
      <c r="O160" s="18" t="s">
        <v>107</v>
      </c>
      <c r="P160" s="18" t="s">
        <v>57</v>
      </c>
      <c r="Q160" s="18" t="s">
        <v>59</v>
      </c>
      <c r="R160" s="36" t="s">
        <v>501</v>
      </c>
      <c r="S160" s="48" t="s">
        <v>88</v>
      </c>
      <c r="T160" s="18">
        <v>778</v>
      </c>
      <c r="U160" s="18" t="s">
        <v>480</v>
      </c>
      <c r="V160" s="33" t="s">
        <v>681</v>
      </c>
      <c r="W160" s="33">
        <v>900</v>
      </c>
      <c r="X160" s="50">
        <v>0</v>
      </c>
      <c r="Y160" s="50">
        <f t="shared" si="4"/>
        <v>0</v>
      </c>
      <c r="Z160" s="18"/>
      <c r="AA160" s="12" t="s">
        <v>65</v>
      </c>
      <c r="AB160" s="13">
        <v>11</v>
      </c>
    </row>
    <row r="161" spans="1:28" s="14" customFormat="1" ht="66.75" customHeight="1">
      <c r="A161" s="17" t="s">
        <v>682</v>
      </c>
      <c r="B161" s="18" t="s">
        <v>48</v>
      </c>
      <c r="C161" s="18" t="s">
        <v>49</v>
      </c>
      <c r="D161" s="18" t="s">
        <v>677</v>
      </c>
      <c r="E161" s="18" t="s">
        <v>678</v>
      </c>
      <c r="F161" s="18" t="s">
        <v>679</v>
      </c>
      <c r="G161" s="18" t="s">
        <v>680</v>
      </c>
      <c r="H161" s="18" t="s">
        <v>107</v>
      </c>
      <c r="I161" s="18"/>
      <c r="J161" s="18"/>
      <c r="K161" s="18" t="s">
        <v>72</v>
      </c>
      <c r="L161" s="19">
        <v>0</v>
      </c>
      <c r="M161" s="20" t="s">
        <v>56</v>
      </c>
      <c r="N161" s="18" t="s">
        <v>57</v>
      </c>
      <c r="O161" s="18" t="s">
        <v>113</v>
      </c>
      <c r="P161" s="18" t="s">
        <v>57</v>
      </c>
      <c r="Q161" s="18" t="s">
        <v>59</v>
      </c>
      <c r="R161" s="36" t="s">
        <v>501</v>
      </c>
      <c r="S161" s="48" t="s">
        <v>88</v>
      </c>
      <c r="T161" s="18">
        <v>778</v>
      </c>
      <c r="U161" s="18" t="s">
        <v>480</v>
      </c>
      <c r="V161" s="33" t="s">
        <v>681</v>
      </c>
      <c r="W161" s="33">
        <v>900</v>
      </c>
      <c r="X161" s="50">
        <f>V161*W161</f>
        <v>2700</v>
      </c>
      <c r="Y161" s="50">
        <f t="shared" si="4"/>
        <v>3024.0000000000005</v>
      </c>
      <c r="Z161" s="18"/>
      <c r="AA161" s="12" t="s">
        <v>65</v>
      </c>
      <c r="AB161" s="13"/>
    </row>
    <row r="162" spans="1:28" s="14" customFormat="1" ht="67.5" customHeight="1">
      <c r="A162" s="17" t="s">
        <v>683</v>
      </c>
      <c r="B162" s="18" t="s">
        <v>48</v>
      </c>
      <c r="C162" s="18" t="s">
        <v>49</v>
      </c>
      <c r="D162" s="18" t="s">
        <v>684</v>
      </c>
      <c r="E162" s="18" t="s">
        <v>685</v>
      </c>
      <c r="F162" s="18" t="s">
        <v>685</v>
      </c>
      <c r="G162" s="18" t="s">
        <v>513</v>
      </c>
      <c r="H162" s="18" t="s">
        <v>514</v>
      </c>
      <c r="I162" s="18" t="s">
        <v>686</v>
      </c>
      <c r="J162" s="18"/>
      <c r="K162" s="18" t="s">
        <v>72</v>
      </c>
      <c r="L162" s="19">
        <v>0</v>
      </c>
      <c r="M162" s="20" t="s">
        <v>56</v>
      </c>
      <c r="N162" s="18" t="s">
        <v>57</v>
      </c>
      <c r="O162" s="18" t="s">
        <v>107</v>
      </c>
      <c r="P162" s="18" t="s">
        <v>57</v>
      </c>
      <c r="Q162" s="18" t="s">
        <v>59</v>
      </c>
      <c r="R162" s="36" t="s">
        <v>501</v>
      </c>
      <c r="S162" s="48" t="s">
        <v>88</v>
      </c>
      <c r="T162" s="18">
        <v>778</v>
      </c>
      <c r="U162" s="18" t="s">
        <v>480</v>
      </c>
      <c r="V162" s="33" t="s">
        <v>687</v>
      </c>
      <c r="W162" s="33">
        <v>2500</v>
      </c>
      <c r="X162" s="50">
        <v>0</v>
      </c>
      <c r="Y162" s="50">
        <f t="shared" si="4"/>
        <v>0</v>
      </c>
      <c r="Z162" s="18"/>
      <c r="AA162" s="12" t="s">
        <v>65</v>
      </c>
      <c r="AB162" s="13">
        <v>11</v>
      </c>
    </row>
    <row r="163" spans="1:28" s="14" customFormat="1" ht="62.25" customHeight="1">
      <c r="A163" s="17" t="s">
        <v>688</v>
      </c>
      <c r="B163" s="18" t="s">
        <v>48</v>
      </c>
      <c r="C163" s="18" t="s">
        <v>49</v>
      </c>
      <c r="D163" s="18" t="s">
        <v>684</v>
      </c>
      <c r="E163" s="18" t="s">
        <v>685</v>
      </c>
      <c r="F163" s="18" t="s">
        <v>685</v>
      </c>
      <c r="G163" s="18" t="s">
        <v>513</v>
      </c>
      <c r="H163" s="18" t="s">
        <v>514</v>
      </c>
      <c r="I163" s="18" t="s">
        <v>686</v>
      </c>
      <c r="J163" s="18"/>
      <c r="K163" s="18" t="s">
        <v>72</v>
      </c>
      <c r="L163" s="19">
        <v>0</v>
      </c>
      <c r="M163" s="20" t="s">
        <v>56</v>
      </c>
      <c r="N163" s="18" t="s">
        <v>57</v>
      </c>
      <c r="O163" s="18" t="s">
        <v>113</v>
      </c>
      <c r="P163" s="18" t="s">
        <v>57</v>
      </c>
      <c r="Q163" s="18" t="s">
        <v>59</v>
      </c>
      <c r="R163" s="36" t="s">
        <v>501</v>
      </c>
      <c r="S163" s="48" t="s">
        <v>88</v>
      </c>
      <c r="T163" s="18">
        <v>778</v>
      </c>
      <c r="U163" s="18" t="s">
        <v>480</v>
      </c>
      <c r="V163" s="33" t="s">
        <v>687</v>
      </c>
      <c r="W163" s="33">
        <v>2500</v>
      </c>
      <c r="X163" s="50">
        <f>V163*W163</f>
        <v>5000</v>
      </c>
      <c r="Y163" s="50">
        <f t="shared" si="4"/>
        <v>5600.000000000001</v>
      </c>
      <c r="Z163" s="18"/>
      <c r="AA163" s="12" t="s">
        <v>65</v>
      </c>
      <c r="AB163" s="13"/>
    </row>
    <row r="164" spans="1:28" s="55" customFormat="1" ht="84.75" customHeight="1">
      <c r="A164" s="17" t="s">
        <v>689</v>
      </c>
      <c r="B164" s="18" t="s">
        <v>48</v>
      </c>
      <c r="C164" s="18" t="s">
        <v>49</v>
      </c>
      <c r="D164" s="18" t="s">
        <v>690</v>
      </c>
      <c r="E164" s="18" t="s">
        <v>691</v>
      </c>
      <c r="F164" s="18" t="s">
        <v>692</v>
      </c>
      <c r="G164" s="18" t="s">
        <v>513</v>
      </c>
      <c r="H164" s="18" t="s">
        <v>514</v>
      </c>
      <c r="I164" s="18"/>
      <c r="J164" s="18"/>
      <c r="K164" s="18" t="s">
        <v>72</v>
      </c>
      <c r="L164" s="19">
        <v>0</v>
      </c>
      <c r="M164" s="20" t="s">
        <v>56</v>
      </c>
      <c r="N164" s="18" t="s">
        <v>57</v>
      </c>
      <c r="O164" s="18" t="s">
        <v>107</v>
      </c>
      <c r="P164" s="18" t="s">
        <v>57</v>
      </c>
      <c r="Q164" s="18" t="s">
        <v>59</v>
      </c>
      <c r="R164" s="36" t="s">
        <v>501</v>
      </c>
      <c r="S164" s="48" t="s">
        <v>88</v>
      </c>
      <c r="T164" s="18">
        <v>778</v>
      </c>
      <c r="U164" s="18" t="s">
        <v>480</v>
      </c>
      <c r="V164" s="33" t="s">
        <v>693</v>
      </c>
      <c r="W164" s="33">
        <v>200</v>
      </c>
      <c r="X164" s="50">
        <v>0</v>
      </c>
      <c r="Y164" s="50">
        <f t="shared" si="4"/>
        <v>0</v>
      </c>
      <c r="Z164" s="18"/>
      <c r="AA164" s="12" t="s">
        <v>65</v>
      </c>
      <c r="AB164" s="13">
        <v>11</v>
      </c>
    </row>
    <row r="165" spans="1:28" s="55" customFormat="1" ht="54.75" customHeight="1">
      <c r="A165" s="17" t="s">
        <v>694</v>
      </c>
      <c r="B165" s="18" t="s">
        <v>48</v>
      </c>
      <c r="C165" s="18" t="s">
        <v>49</v>
      </c>
      <c r="D165" s="18" t="s">
        <v>690</v>
      </c>
      <c r="E165" s="18" t="s">
        <v>691</v>
      </c>
      <c r="F165" s="18" t="s">
        <v>692</v>
      </c>
      <c r="G165" s="18" t="s">
        <v>513</v>
      </c>
      <c r="H165" s="18" t="s">
        <v>514</v>
      </c>
      <c r="I165" s="18"/>
      <c r="J165" s="18"/>
      <c r="K165" s="18" t="s">
        <v>72</v>
      </c>
      <c r="L165" s="19">
        <v>0</v>
      </c>
      <c r="M165" s="20" t="s">
        <v>56</v>
      </c>
      <c r="N165" s="18" t="s">
        <v>57</v>
      </c>
      <c r="O165" s="18" t="s">
        <v>113</v>
      </c>
      <c r="P165" s="18" t="s">
        <v>57</v>
      </c>
      <c r="Q165" s="18" t="s">
        <v>59</v>
      </c>
      <c r="R165" s="36" t="s">
        <v>501</v>
      </c>
      <c r="S165" s="48" t="s">
        <v>88</v>
      </c>
      <c r="T165" s="18">
        <v>778</v>
      </c>
      <c r="U165" s="18" t="s">
        <v>480</v>
      </c>
      <c r="V165" s="33" t="s">
        <v>693</v>
      </c>
      <c r="W165" s="33">
        <v>200</v>
      </c>
      <c r="X165" s="50">
        <f>V165*W165</f>
        <v>1000</v>
      </c>
      <c r="Y165" s="50">
        <f t="shared" si="4"/>
        <v>1120</v>
      </c>
      <c r="Z165" s="18"/>
      <c r="AA165" s="12" t="s">
        <v>65</v>
      </c>
      <c r="AB165" s="13"/>
    </row>
    <row r="166" spans="1:28" s="55" customFormat="1" ht="72" customHeight="1">
      <c r="A166" s="17" t="s">
        <v>695</v>
      </c>
      <c r="B166" s="18" t="s">
        <v>48</v>
      </c>
      <c r="C166" s="18" t="s">
        <v>49</v>
      </c>
      <c r="D166" s="18" t="s">
        <v>696</v>
      </c>
      <c r="E166" s="18" t="s">
        <v>697</v>
      </c>
      <c r="F166" s="18" t="s">
        <v>697</v>
      </c>
      <c r="G166" s="18" t="s">
        <v>698</v>
      </c>
      <c r="H166" s="18" t="s">
        <v>699</v>
      </c>
      <c r="I166" s="18"/>
      <c r="J166" s="18"/>
      <c r="K166" s="18" t="s">
        <v>72</v>
      </c>
      <c r="L166" s="19">
        <v>0</v>
      </c>
      <c r="M166" s="20" t="s">
        <v>56</v>
      </c>
      <c r="N166" s="18" t="s">
        <v>57</v>
      </c>
      <c r="O166" s="18" t="s">
        <v>107</v>
      </c>
      <c r="P166" s="18" t="s">
        <v>57</v>
      </c>
      <c r="Q166" s="18" t="s">
        <v>59</v>
      </c>
      <c r="R166" s="36" t="s">
        <v>501</v>
      </c>
      <c r="S166" s="48" t="s">
        <v>88</v>
      </c>
      <c r="T166" s="20">
        <v>796</v>
      </c>
      <c r="U166" s="18" t="s">
        <v>129</v>
      </c>
      <c r="V166" s="33" t="s">
        <v>687</v>
      </c>
      <c r="W166" s="33">
        <v>5000</v>
      </c>
      <c r="X166" s="50">
        <v>0</v>
      </c>
      <c r="Y166" s="50">
        <f t="shared" si="4"/>
        <v>0</v>
      </c>
      <c r="Z166" s="18"/>
      <c r="AA166" s="12" t="s">
        <v>65</v>
      </c>
      <c r="AB166" s="13">
        <v>11</v>
      </c>
    </row>
    <row r="167" spans="1:28" s="55" customFormat="1" ht="65.25" customHeight="1">
      <c r="A167" s="17" t="s">
        <v>700</v>
      </c>
      <c r="B167" s="18" t="s">
        <v>48</v>
      </c>
      <c r="C167" s="18" t="s">
        <v>49</v>
      </c>
      <c r="D167" s="18" t="s">
        <v>696</v>
      </c>
      <c r="E167" s="18" t="s">
        <v>697</v>
      </c>
      <c r="F167" s="18" t="s">
        <v>697</v>
      </c>
      <c r="G167" s="18" t="s">
        <v>698</v>
      </c>
      <c r="H167" s="18" t="s">
        <v>699</v>
      </c>
      <c r="I167" s="18"/>
      <c r="J167" s="18"/>
      <c r="K167" s="18" t="s">
        <v>72</v>
      </c>
      <c r="L167" s="19">
        <v>0</v>
      </c>
      <c r="M167" s="20" t="s">
        <v>56</v>
      </c>
      <c r="N167" s="18" t="s">
        <v>57</v>
      </c>
      <c r="O167" s="18" t="s">
        <v>113</v>
      </c>
      <c r="P167" s="18" t="s">
        <v>57</v>
      </c>
      <c r="Q167" s="18" t="s">
        <v>59</v>
      </c>
      <c r="R167" s="36" t="s">
        <v>501</v>
      </c>
      <c r="S167" s="48" t="s">
        <v>88</v>
      </c>
      <c r="T167" s="20">
        <v>796</v>
      </c>
      <c r="U167" s="18" t="s">
        <v>129</v>
      </c>
      <c r="V167" s="33" t="s">
        <v>687</v>
      </c>
      <c r="W167" s="33">
        <v>5000</v>
      </c>
      <c r="X167" s="50">
        <f>V167*W167</f>
        <v>10000</v>
      </c>
      <c r="Y167" s="50">
        <f t="shared" si="4"/>
        <v>11200.000000000002</v>
      </c>
      <c r="Z167" s="18"/>
      <c r="AA167" s="12" t="s">
        <v>65</v>
      </c>
      <c r="AB167" s="13"/>
    </row>
    <row r="168" spans="1:28" ht="65.25" customHeight="1">
      <c r="A168" s="17" t="s">
        <v>701</v>
      </c>
      <c r="B168" s="18" t="s">
        <v>48</v>
      </c>
      <c r="C168" s="18" t="s">
        <v>49</v>
      </c>
      <c r="D168" s="18" t="s">
        <v>702</v>
      </c>
      <c r="E168" s="18" t="s">
        <v>703</v>
      </c>
      <c r="F168" s="18" t="s">
        <v>703</v>
      </c>
      <c r="G168" s="18" t="s">
        <v>704</v>
      </c>
      <c r="H168" s="18" t="s">
        <v>705</v>
      </c>
      <c r="I168" s="18"/>
      <c r="J168" s="18"/>
      <c r="K168" s="18" t="s">
        <v>72</v>
      </c>
      <c r="L168" s="19">
        <v>0</v>
      </c>
      <c r="M168" s="20" t="s">
        <v>56</v>
      </c>
      <c r="N168" s="18" t="s">
        <v>57</v>
      </c>
      <c r="O168" s="18" t="s">
        <v>107</v>
      </c>
      <c r="P168" s="18" t="s">
        <v>57</v>
      </c>
      <c r="Q168" s="18" t="s">
        <v>59</v>
      </c>
      <c r="R168" s="36" t="s">
        <v>501</v>
      </c>
      <c r="S168" s="48" t="s">
        <v>88</v>
      </c>
      <c r="T168" s="20">
        <v>796</v>
      </c>
      <c r="U168" s="18" t="s">
        <v>129</v>
      </c>
      <c r="V168" s="33" t="s">
        <v>706</v>
      </c>
      <c r="W168" s="33">
        <v>150</v>
      </c>
      <c r="X168" s="50">
        <v>0</v>
      </c>
      <c r="Y168" s="50">
        <f t="shared" si="4"/>
        <v>0</v>
      </c>
      <c r="Z168" s="18"/>
      <c r="AA168" s="12" t="s">
        <v>65</v>
      </c>
      <c r="AB168" s="13">
        <v>11</v>
      </c>
    </row>
    <row r="169" spans="1:28" ht="60" customHeight="1">
      <c r="A169" s="17" t="s">
        <v>707</v>
      </c>
      <c r="B169" s="18" t="s">
        <v>48</v>
      </c>
      <c r="C169" s="18" t="s">
        <v>49</v>
      </c>
      <c r="D169" s="18" t="s">
        <v>702</v>
      </c>
      <c r="E169" s="18" t="s">
        <v>703</v>
      </c>
      <c r="F169" s="18" t="s">
        <v>703</v>
      </c>
      <c r="G169" s="18" t="s">
        <v>704</v>
      </c>
      <c r="H169" s="18" t="s">
        <v>705</v>
      </c>
      <c r="I169" s="18"/>
      <c r="J169" s="18"/>
      <c r="K169" s="18" t="s">
        <v>72</v>
      </c>
      <c r="L169" s="19">
        <v>0</v>
      </c>
      <c r="M169" s="20" t="s">
        <v>56</v>
      </c>
      <c r="N169" s="18" t="s">
        <v>57</v>
      </c>
      <c r="O169" s="18" t="s">
        <v>113</v>
      </c>
      <c r="P169" s="18" t="s">
        <v>57</v>
      </c>
      <c r="Q169" s="18" t="s">
        <v>59</v>
      </c>
      <c r="R169" s="36" t="s">
        <v>501</v>
      </c>
      <c r="S169" s="48" t="s">
        <v>88</v>
      </c>
      <c r="T169" s="20">
        <v>796</v>
      </c>
      <c r="U169" s="18" t="s">
        <v>129</v>
      </c>
      <c r="V169" s="33" t="s">
        <v>706</v>
      </c>
      <c r="W169" s="33">
        <v>150</v>
      </c>
      <c r="X169" s="50">
        <f>V169*W169</f>
        <v>1500</v>
      </c>
      <c r="Y169" s="50">
        <f t="shared" si="4"/>
        <v>1680.0000000000002</v>
      </c>
      <c r="Z169" s="18"/>
      <c r="AA169" s="12" t="s">
        <v>65</v>
      </c>
      <c r="AB169" s="13"/>
    </row>
    <row r="170" spans="1:28" ht="30.75" customHeight="1">
      <c r="A170" s="17" t="s">
        <v>708</v>
      </c>
      <c r="B170" s="18" t="s">
        <v>48</v>
      </c>
      <c r="C170" s="18" t="s">
        <v>49</v>
      </c>
      <c r="D170" s="18" t="s">
        <v>709</v>
      </c>
      <c r="E170" s="18" t="s">
        <v>710</v>
      </c>
      <c r="F170" s="18" t="s">
        <v>710</v>
      </c>
      <c r="G170" s="18" t="s">
        <v>513</v>
      </c>
      <c r="H170" s="18" t="s">
        <v>514</v>
      </c>
      <c r="I170" s="18"/>
      <c r="J170" s="18"/>
      <c r="K170" s="18" t="s">
        <v>72</v>
      </c>
      <c r="L170" s="19">
        <v>0</v>
      </c>
      <c r="M170" s="20" t="s">
        <v>56</v>
      </c>
      <c r="N170" s="18" t="s">
        <v>57</v>
      </c>
      <c r="O170" s="18" t="s">
        <v>107</v>
      </c>
      <c r="P170" s="18" t="s">
        <v>57</v>
      </c>
      <c r="Q170" s="18" t="s">
        <v>59</v>
      </c>
      <c r="R170" s="36" t="s">
        <v>501</v>
      </c>
      <c r="S170" s="48" t="s">
        <v>88</v>
      </c>
      <c r="T170" s="18">
        <v>778</v>
      </c>
      <c r="U170" s="18" t="s">
        <v>480</v>
      </c>
      <c r="V170" s="33">
        <v>10</v>
      </c>
      <c r="W170" s="33">
        <v>100</v>
      </c>
      <c r="X170" s="50">
        <v>0</v>
      </c>
      <c r="Y170" s="50">
        <f t="shared" si="4"/>
        <v>0</v>
      </c>
      <c r="Z170" s="18"/>
      <c r="AA170" s="12" t="s">
        <v>65</v>
      </c>
      <c r="AB170" s="13">
        <v>11</v>
      </c>
    </row>
    <row r="171" spans="1:28" ht="32.25" customHeight="1">
      <c r="A171" s="17" t="s">
        <v>711</v>
      </c>
      <c r="B171" s="18" t="s">
        <v>48</v>
      </c>
      <c r="C171" s="18" t="s">
        <v>49</v>
      </c>
      <c r="D171" s="18" t="s">
        <v>709</v>
      </c>
      <c r="E171" s="18" t="s">
        <v>710</v>
      </c>
      <c r="F171" s="18" t="s">
        <v>710</v>
      </c>
      <c r="G171" s="18" t="s">
        <v>513</v>
      </c>
      <c r="H171" s="18" t="s">
        <v>514</v>
      </c>
      <c r="I171" s="18"/>
      <c r="J171" s="18"/>
      <c r="K171" s="18" t="s">
        <v>72</v>
      </c>
      <c r="L171" s="19">
        <v>0</v>
      </c>
      <c r="M171" s="20" t="s">
        <v>56</v>
      </c>
      <c r="N171" s="18" t="s">
        <v>57</v>
      </c>
      <c r="O171" s="18" t="s">
        <v>113</v>
      </c>
      <c r="P171" s="18" t="s">
        <v>57</v>
      </c>
      <c r="Q171" s="18" t="s">
        <v>59</v>
      </c>
      <c r="R171" s="36" t="s">
        <v>501</v>
      </c>
      <c r="S171" s="48" t="s">
        <v>88</v>
      </c>
      <c r="T171" s="18">
        <v>778</v>
      </c>
      <c r="U171" s="18" t="s">
        <v>480</v>
      </c>
      <c r="V171" s="33">
        <v>10</v>
      </c>
      <c r="W171" s="33">
        <v>100</v>
      </c>
      <c r="X171" s="50">
        <f>V171*W171</f>
        <v>1000</v>
      </c>
      <c r="Y171" s="50">
        <f t="shared" si="4"/>
        <v>1120</v>
      </c>
      <c r="Z171" s="18"/>
      <c r="AA171" s="12" t="s">
        <v>65</v>
      </c>
      <c r="AB171" s="13"/>
    </row>
    <row r="172" spans="1:28" ht="38.25" customHeight="1">
      <c r="A172" s="17" t="s">
        <v>712</v>
      </c>
      <c r="B172" s="18" t="s">
        <v>48</v>
      </c>
      <c r="C172" s="18" t="s">
        <v>49</v>
      </c>
      <c r="D172" s="18" t="s">
        <v>713</v>
      </c>
      <c r="E172" s="18" t="s">
        <v>714</v>
      </c>
      <c r="F172" s="18" t="s">
        <v>714</v>
      </c>
      <c r="G172" s="18" t="s">
        <v>539</v>
      </c>
      <c r="H172" s="18" t="s">
        <v>540</v>
      </c>
      <c r="I172" s="18" t="s">
        <v>715</v>
      </c>
      <c r="J172" s="18"/>
      <c r="K172" s="18" t="s">
        <v>72</v>
      </c>
      <c r="L172" s="19">
        <v>0</v>
      </c>
      <c r="M172" s="20" t="s">
        <v>56</v>
      </c>
      <c r="N172" s="18" t="s">
        <v>57</v>
      </c>
      <c r="O172" s="18" t="s">
        <v>107</v>
      </c>
      <c r="P172" s="18" t="s">
        <v>57</v>
      </c>
      <c r="Q172" s="18" t="s">
        <v>59</v>
      </c>
      <c r="R172" s="36" t="s">
        <v>501</v>
      </c>
      <c r="S172" s="48" t="s">
        <v>88</v>
      </c>
      <c r="T172" s="18">
        <v>778</v>
      </c>
      <c r="U172" s="18" t="s">
        <v>480</v>
      </c>
      <c r="V172" s="33">
        <v>10</v>
      </c>
      <c r="W172" s="33">
        <v>200</v>
      </c>
      <c r="X172" s="50">
        <v>0</v>
      </c>
      <c r="Y172" s="50">
        <f t="shared" si="4"/>
        <v>0</v>
      </c>
      <c r="Z172" s="18"/>
      <c r="AA172" s="12" t="s">
        <v>65</v>
      </c>
      <c r="AB172" s="13">
        <v>11</v>
      </c>
    </row>
    <row r="173" spans="1:28" ht="45.75" customHeight="1">
      <c r="A173" s="17" t="s">
        <v>716</v>
      </c>
      <c r="B173" s="18" t="s">
        <v>48</v>
      </c>
      <c r="C173" s="18" t="s">
        <v>49</v>
      </c>
      <c r="D173" s="18" t="s">
        <v>713</v>
      </c>
      <c r="E173" s="18" t="s">
        <v>714</v>
      </c>
      <c r="F173" s="18" t="s">
        <v>714</v>
      </c>
      <c r="G173" s="18" t="s">
        <v>539</v>
      </c>
      <c r="H173" s="18" t="s">
        <v>540</v>
      </c>
      <c r="I173" s="18" t="s">
        <v>715</v>
      </c>
      <c r="J173" s="18"/>
      <c r="K173" s="18" t="s">
        <v>72</v>
      </c>
      <c r="L173" s="19">
        <v>0</v>
      </c>
      <c r="M173" s="20" t="s">
        <v>56</v>
      </c>
      <c r="N173" s="18" t="s">
        <v>57</v>
      </c>
      <c r="O173" s="18" t="s">
        <v>113</v>
      </c>
      <c r="P173" s="18" t="s">
        <v>57</v>
      </c>
      <c r="Q173" s="18" t="s">
        <v>59</v>
      </c>
      <c r="R173" s="36" t="s">
        <v>501</v>
      </c>
      <c r="S173" s="48" t="s">
        <v>88</v>
      </c>
      <c r="T173" s="18">
        <v>778</v>
      </c>
      <c r="U173" s="18" t="s">
        <v>480</v>
      </c>
      <c r="V173" s="33">
        <v>10</v>
      </c>
      <c r="W173" s="33">
        <v>200</v>
      </c>
      <c r="X173" s="50">
        <f>V173*W173</f>
        <v>2000</v>
      </c>
      <c r="Y173" s="50">
        <f t="shared" si="4"/>
        <v>2240</v>
      </c>
      <c r="Z173" s="18"/>
      <c r="AA173" s="12" t="s">
        <v>65</v>
      </c>
      <c r="AB173" s="13"/>
    </row>
    <row r="174" spans="1:28" s="31" customFormat="1" ht="73.5" customHeight="1">
      <c r="A174" s="17" t="s">
        <v>717</v>
      </c>
      <c r="B174" s="18" t="s">
        <v>48</v>
      </c>
      <c r="C174" s="18" t="s">
        <v>49</v>
      </c>
      <c r="D174" s="56" t="s">
        <v>519</v>
      </c>
      <c r="E174" s="56" t="s">
        <v>718</v>
      </c>
      <c r="F174" s="57" t="s">
        <v>718</v>
      </c>
      <c r="G174" s="57" t="s">
        <v>522</v>
      </c>
      <c r="H174" s="56" t="s">
        <v>523</v>
      </c>
      <c r="I174" s="56" t="s">
        <v>719</v>
      </c>
      <c r="J174" s="39"/>
      <c r="K174" s="39" t="s">
        <v>72</v>
      </c>
      <c r="L174" s="58" t="s">
        <v>212</v>
      </c>
      <c r="M174" s="20" t="s">
        <v>56</v>
      </c>
      <c r="N174" s="39" t="s">
        <v>57</v>
      </c>
      <c r="O174" s="58" t="s">
        <v>107</v>
      </c>
      <c r="P174" s="39" t="s">
        <v>57</v>
      </c>
      <c r="Q174" s="39" t="s">
        <v>59</v>
      </c>
      <c r="R174" s="59" t="s">
        <v>501</v>
      </c>
      <c r="S174" s="60" t="s">
        <v>88</v>
      </c>
      <c r="T174" s="58" t="s">
        <v>479</v>
      </c>
      <c r="U174" s="39" t="s">
        <v>516</v>
      </c>
      <c r="V174" s="56">
        <v>3</v>
      </c>
      <c r="W174" s="61">
        <v>200</v>
      </c>
      <c r="X174" s="62">
        <f>W174*V174</f>
        <v>600</v>
      </c>
      <c r="Y174" s="63">
        <f t="shared" si="4"/>
        <v>672.0000000000001</v>
      </c>
      <c r="Z174" s="39"/>
      <c r="AA174" s="12" t="s">
        <v>65</v>
      </c>
      <c r="AB174" s="39"/>
    </row>
    <row r="175" spans="1:28" s="14" customFormat="1" ht="36" customHeight="1">
      <c r="A175" s="17" t="s">
        <v>720</v>
      </c>
      <c r="B175" s="18" t="s">
        <v>48</v>
      </c>
      <c r="C175" s="18" t="s">
        <v>49</v>
      </c>
      <c r="D175" s="18" t="s">
        <v>721</v>
      </c>
      <c r="E175" s="38" t="s">
        <v>722</v>
      </c>
      <c r="F175" s="38" t="s">
        <v>722</v>
      </c>
      <c r="G175" s="38" t="s">
        <v>723</v>
      </c>
      <c r="H175" s="18" t="s">
        <v>724</v>
      </c>
      <c r="I175" s="18" t="s">
        <v>725</v>
      </c>
      <c r="J175" s="18"/>
      <c r="K175" s="18" t="s">
        <v>72</v>
      </c>
      <c r="L175" s="19">
        <v>0</v>
      </c>
      <c r="M175" s="20" t="s">
        <v>56</v>
      </c>
      <c r="N175" s="18" t="s">
        <v>57</v>
      </c>
      <c r="O175" s="18" t="s">
        <v>107</v>
      </c>
      <c r="P175" s="18" t="s">
        <v>57</v>
      </c>
      <c r="Q175" s="18" t="s">
        <v>59</v>
      </c>
      <c r="R175" s="36" t="s">
        <v>501</v>
      </c>
      <c r="S175" s="48" t="s">
        <v>88</v>
      </c>
      <c r="T175" s="18">
        <v>778</v>
      </c>
      <c r="U175" s="18" t="s">
        <v>480</v>
      </c>
      <c r="V175" s="33">
        <v>2</v>
      </c>
      <c r="W175" s="33">
        <v>250</v>
      </c>
      <c r="X175" s="50">
        <v>0</v>
      </c>
      <c r="Y175" s="50">
        <f t="shared" si="4"/>
        <v>0</v>
      </c>
      <c r="Z175" s="18"/>
      <c r="AA175" s="12" t="s">
        <v>65</v>
      </c>
      <c r="AB175" s="13">
        <v>11</v>
      </c>
    </row>
    <row r="176" spans="1:28" s="14" customFormat="1" ht="36" customHeight="1">
      <c r="A176" s="17" t="s">
        <v>726</v>
      </c>
      <c r="B176" s="18" t="s">
        <v>48</v>
      </c>
      <c r="C176" s="18" t="s">
        <v>49</v>
      </c>
      <c r="D176" s="18" t="s">
        <v>721</v>
      </c>
      <c r="E176" s="38" t="s">
        <v>722</v>
      </c>
      <c r="F176" s="38" t="s">
        <v>722</v>
      </c>
      <c r="G176" s="38" t="s">
        <v>723</v>
      </c>
      <c r="H176" s="18" t="s">
        <v>724</v>
      </c>
      <c r="I176" s="18" t="s">
        <v>725</v>
      </c>
      <c r="J176" s="18"/>
      <c r="K176" s="18" t="s">
        <v>72</v>
      </c>
      <c r="L176" s="19">
        <v>0</v>
      </c>
      <c r="M176" s="20" t="s">
        <v>56</v>
      </c>
      <c r="N176" s="18" t="s">
        <v>57</v>
      </c>
      <c r="O176" s="18" t="s">
        <v>113</v>
      </c>
      <c r="P176" s="18" t="s">
        <v>57</v>
      </c>
      <c r="Q176" s="18" t="s">
        <v>59</v>
      </c>
      <c r="R176" s="36" t="s">
        <v>501</v>
      </c>
      <c r="S176" s="48" t="s">
        <v>88</v>
      </c>
      <c r="T176" s="18">
        <v>778</v>
      </c>
      <c r="U176" s="18" t="s">
        <v>480</v>
      </c>
      <c r="V176" s="33">
        <v>2</v>
      </c>
      <c r="W176" s="33">
        <v>250</v>
      </c>
      <c r="X176" s="50">
        <f>V176*W176</f>
        <v>500</v>
      </c>
      <c r="Y176" s="50">
        <f t="shared" si="4"/>
        <v>560</v>
      </c>
      <c r="Z176" s="18"/>
      <c r="AA176" s="12" t="s">
        <v>65</v>
      </c>
      <c r="AB176" s="13"/>
    </row>
    <row r="177" spans="1:28" s="14" customFormat="1" ht="55.5" customHeight="1">
      <c r="A177" s="17" t="s">
        <v>727</v>
      </c>
      <c r="B177" s="18" t="s">
        <v>48</v>
      </c>
      <c r="C177" s="18" t="s">
        <v>49</v>
      </c>
      <c r="D177" s="38" t="s">
        <v>728</v>
      </c>
      <c r="E177" s="38" t="s">
        <v>729</v>
      </c>
      <c r="F177" s="38" t="s">
        <v>729</v>
      </c>
      <c r="G177" s="38" t="s">
        <v>658</v>
      </c>
      <c r="H177" s="18" t="s">
        <v>659</v>
      </c>
      <c r="I177" s="18" t="s">
        <v>730</v>
      </c>
      <c r="J177" s="18"/>
      <c r="K177" s="18" t="s">
        <v>72</v>
      </c>
      <c r="L177" s="19">
        <v>0</v>
      </c>
      <c r="M177" s="20" t="s">
        <v>56</v>
      </c>
      <c r="N177" s="18" t="s">
        <v>57</v>
      </c>
      <c r="O177" s="18" t="s">
        <v>107</v>
      </c>
      <c r="P177" s="18" t="s">
        <v>57</v>
      </c>
      <c r="Q177" s="18" t="s">
        <v>59</v>
      </c>
      <c r="R177" s="36" t="s">
        <v>501</v>
      </c>
      <c r="S177" s="48" t="s">
        <v>88</v>
      </c>
      <c r="T177" s="18">
        <v>778</v>
      </c>
      <c r="U177" s="18" t="s">
        <v>480</v>
      </c>
      <c r="V177" s="33">
        <v>2</v>
      </c>
      <c r="W177" s="33">
        <v>400</v>
      </c>
      <c r="X177" s="50">
        <v>0</v>
      </c>
      <c r="Y177" s="50">
        <f t="shared" si="4"/>
        <v>0</v>
      </c>
      <c r="Z177" s="18"/>
      <c r="AA177" s="12" t="s">
        <v>65</v>
      </c>
      <c r="AB177" s="13">
        <v>11</v>
      </c>
    </row>
    <row r="178" spans="1:28" s="14" customFormat="1" ht="60" customHeight="1">
      <c r="A178" s="17" t="s">
        <v>731</v>
      </c>
      <c r="B178" s="18" t="s">
        <v>48</v>
      </c>
      <c r="C178" s="18" t="s">
        <v>49</v>
      </c>
      <c r="D178" s="38" t="s">
        <v>728</v>
      </c>
      <c r="E178" s="38" t="s">
        <v>729</v>
      </c>
      <c r="F178" s="38" t="s">
        <v>729</v>
      </c>
      <c r="G178" s="38" t="s">
        <v>658</v>
      </c>
      <c r="H178" s="18" t="s">
        <v>659</v>
      </c>
      <c r="I178" s="18" t="s">
        <v>730</v>
      </c>
      <c r="J178" s="18"/>
      <c r="K178" s="18" t="s">
        <v>72</v>
      </c>
      <c r="L178" s="19">
        <v>0</v>
      </c>
      <c r="M178" s="20" t="s">
        <v>56</v>
      </c>
      <c r="N178" s="18" t="s">
        <v>57</v>
      </c>
      <c r="O178" s="18" t="s">
        <v>113</v>
      </c>
      <c r="P178" s="18" t="s">
        <v>57</v>
      </c>
      <c r="Q178" s="18" t="s">
        <v>59</v>
      </c>
      <c r="R178" s="36" t="s">
        <v>501</v>
      </c>
      <c r="S178" s="48" t="s">
        <v>88</v>
      </c>
      <c r="T178" s="18">
        <v>778</v>
      </c>
      <c r="U178" s="18" t="s">
        <v>480</v>
      </c>
      <c r="V178" s="33">
        <v>2</v>
      </c>
      <c r="W178" s="33">
        <v>400</v>
      </c>
      <c r="X178" s="50">
        <f>V178*W178</f>
        <v>800</v>
      </c>
      <c r="Y178" s="50">
        <f t="shared" si="4"/>
        <v>896.0000000000001</v>
      </c>
      <c r="Z178" s="18"/>
      <c r="AA178" s="12" t="s">
        <v>65</v>
      </c>
      <c r="AB178" s="13"/>
    </row>
    <row r="179" spans="1:28" s="14" customFormat="1" ht="62.25" customHeight="1">
      <c r="A179" s="17" t="s">
        <v>732</v>
      </c>
      <c r="B179" s="18" t="s">
        <v>48</v>
      </c>
      <c r="C179" s="18" t="s">
        <v>49</v>
      </c>
      <c r="D179" s="38" t="s">
        <v>733</v>
      </c>
      <c r="E179" s="38" t="s">
        <v>734</v>
      </c>
      <c r="F179" s="38" t="s">
        <v>734</v>
      </c>
      <c r="G179" s="38" t="s">
        <v>513</v>
      </c>
      <c r="H179" s="18" t="s">
        <v>514</v>
      </c>
      <c r="I179" s="18" t="s">
        <v>735</v>
      </c>
      <c r="J179" s="18"/>
      <c r="K179" s="18" t="s">
        <v>72</v>
      </c>
      <c r="L179" s="19">
        <v>0</v>
      </c>
      <c r="M179" s="20" t="s">
        <v>56</v>
      </c>
      <c r="N179" s="18" t="s">
        <v>57</v>
      </c>
      <c r="O179" s="18" t="s">
        <v>107</v>
      </c>
      <c r="P179" s="18" t="s">
        <v>57</v>
      </c>
      <c r="Q179" s="18" t="s">
        <v>59</v>
      </c>
      <c r="R179" s="36" t="s">
        <v>501</v>
      </c>
      <c r="S179" s="48" t="s">
        <v>88</v>
      </c>
      <c r="T179" s="18">
        <v>778</v>
      </c>
      <c r="U179" s="18" t="s">
        <v>480</v>
      </c>
      <c r="V179" s="33">
        <v>1</v>
      </c>
      <c r="W179" s="33">
        <v>3000</v>
      </c>
      <c r="X179" s="50">
        <v>0</v>
      </c>
      <c r="Y179" s="50">
        <f aca="true" t="shared" si="6" ref="Y179:Y205">X179*1.12</f>
        <v>0</v>
      </c>
      <c r="Z179" s="18"/>
      <c r="AA179" s="12" t="s">
        <v>65</v>
      </c>
      <c r="AB179" s="13">
        <v>11</v>
      </c>
    </row>
    <row r="180" spans="1:28" s="14" customFormat="1" ht="39.75" customHeight="1">
      <c r="A180" s="17" t="s">
        <v>736</v>
      </c>
      <c r="B180" s="18" t="s">
        <v>48</v>
      </c>
      <c r="C180" s="18" t="s">
        <v>49</v>
      </c>
      <c r="D180" s="38" t="s">
        <v>733</v>
      </c>
      <c r="E180" s="38" t="s">
        <v>734</v>
      </c>
      <c r="F180" s="38" t="s">
        <v>734</v>
      </c>
      <c r="G180" s="38" t="s">
        <v>513</v>
      </c>
      <c r="H180" s="18" t="s">
        <v>514</v>
      </c>
      <c r="I180" s="18" t="s">
        <v>735</v>
      </c>
      <c r="J180" s="18"/>
      <c r="K180" s="18" t="s">
        <v>72</v>
      </c>
      <c r="L180" s="19">
        <v>0</v>
      </c>
      <c r="M180" s="20" t="s">
        <v>56</v>
      </c>
      <c r="N180" s="18" t="s">
        <v>57</v>
      </c>
      <c r="O180" s="18" t="s">
        <v>113</v>
      </c>
      <c r="P180" s="18" t="s">
        <v>57</v>
      </c>
      <c r="Q180" s="18" t="s">
        <v>59</v>
      </c>
      <c r="R180" s="36" t="s">
        <v>501</v>
      </c>
      <c r="S180" s="48" t="s">
        <v>88</v>
      </c>
      <c r="T180" s="18">
        <v>778</v>
      </c>
      <c r="U180" s="18" t="s">
        <v>480</v>
      </c>
      <c r="V180" s="33">
        <v>1</v>
      </c>
      <c r="W180" s="33">
        <v>3000</v>
      </c>
      <c r="X180" s="50">
        <f>V180*W180</f>
        <v>3000</v>
      </c>
      <c r="Y180" s="50">
        <f t="shared" si="6"/>
        <v>3360.0000000000005</v>
      </c>
      <c r="Z180" s="18"/>
      <c r="AA180" s="12" t="s">
        <v>65</v>
      </c>
      <c r="AB180" s="13"/>
    </row>
    <row r="181" spans="1:28" s="14" customFormat="1" ht="89.25">
      <c r="A181" s="17" t="s">
        <v>737</v>
      </c>
      <c r="B181" s="18" t="s">
        <v>48</v>
      </c>
      <c r="C181" s="18" t="s">
        <v>49</v>
      </c>
      <c r="D181" s="38" t="s">
        <v>713</v>
      </c>
      <c r="E181" s="18" t="s">
        <v>714</v>
      </c>
      <c r="F181" s="18" t="s">
        <v>714</v>
      </c>
      <c r="G181" s="18" t="s">
        <v>539</v>
      </c>
      <c r="H181" s="18" t="s">
        <v>540</v>
      </c>
      <c r="I181" s="18" t="s">
        <v>738</v>
      </c>
      <c r="J181" s="18"/>
      <c r="K181" s="18" t="s">
        <v>72</v>
      </c>
      <c r="L181" s="19">
        <v>0</v>
      </c>
      <c r="M181" s="20" t="s">
        <v>56</v>
      </c>
      <c r="N181" s="18" t="s">
        <v>57</v>
      </c>
      <c r="O181" s="18" t="s">
        <v>107</v>
      </c>
      <c r="P181" s="18" t="s">
        <v>57</v>
      </c>
      <c r="Q181" s="18" t="s">
        <v>59</v>
      </c>
      <c r="R181" s="36" t="s">
        <v>501</v>
      </c>
      <c r="S181" s="48" t="s">
        <v>88</v>
      </c>
      <c r="T181" s="18">
        <v>778</v>
      </c>
      <c r="U181" s="18" t="s">
        <v>480</v>
      </c>
      <c r="V181" s="33">
        <v>5</v>
      </c>
      <c r="W181" s="33">
        <v>210</v>
      </c>
      <c r="X181" s="50">
        <f>V181*W181</f>
        <v>1050</v>
      </c>
      <c r="Y181" s="50">
        <f t="shared" si="6"/>
        <v>1176</v>
      </c>
      <c r="Z181" s="18"/>
      <c r="AA181" s="12" t="s">
        <v>65</v>
      </c>
      <c r="AB181" s="13"/>
    </row>
    <row r="182" spans="1:28" s="14" customFormat="1" ht="37.5" customHeight="1">
      <c r="A182" s="17" t="s">
        <v>739</v>
      </c>
      <c r="B182" s="18" t="s">
        <v>48</v>
      </c>
      <c r="C182" s="18" t="s">
        <v>49</v>
      </c>
      <c r="D182" s="18" t="s">
        <v>740</v>
      </c>
      <c r="E182" s="42" t="s">
        <v>741</v>
      </c>
      <c r="F182" s="42" t="s">
        <v>741</v>
      </c>
      <c r="G182" s="18" t="s">
        <v>539</v>
      </c>
      <c r="H182" s="18" t="s">
        <v>540</v>
      </c>
      <c r="I182" s="18" t="s">
        <v>742</v>
      </c>
      <c r="J182" s="18"/>
      <c r="K182" s="18" t="s">
        <v>72</v>
      </c>
      <c r="L182" s="19">
        <v>0</v>
      </c>
      <c r="M182" s="20" t="s">
        <v>56</v>
      </c>
      <c r="N182" s="18" t="s">
        <v>57</v>
      </c>
      <c r="O182" s="18" t="s">
        <v>107</v>
      </c>
      <c r="P182" s="18" t="s">
        <v>57</v>
      </c>
      <c r="Q182" s="18" t="s">
        <v>59</v>
      </c>
      <c r="R182" s="36" t="s">
        <v>501</v>
      </c>
      <c r="S182" s="48" t="s">
        <v>88</v>
      </c>
      <c r="T182" s="18">
        <v>778</v>
      </c>
      <c r="U182" s="18" t="s">
        <v>480</v>
      </c>
      <c r="V182" s="33">
        <v>2</v>
      </c>
      <c r="W182" s="33">
        <v>600</v>
      </c>
      <c r="X182" s="50">
        <v>0</v>
      </c>
      <c r="Y182" s="50">
        <f t="shared" si="6"/>
        <v>0</v>
      </c>
      <c r="Z182" s="18"/>
      <c r="AA182" s="12" t="s">
        <v>65</v>
      </c>
      <c r="AB182" s="13">
        <v>11</v>
      </c>
    </row>
    <row r="183" spans="1:28" s="14" customFormat="1" ht="32.25" customHeight="1">
      <c r="A183" s="17" t="s">
        <v>743</v>
      </c>
      <c r="B183" s="18" t="s">
        <v>48</v>
      </c>
      <c r="C183" s="18" t="s">
        <v>49</v>
      </c>
      <c r="D183" s="18" t="s">
        <v>740</v>
      </c>
      <c r="E183" s="18" t="s">
        <v>741</v>
      </c>
      <c r="F183" s="42" t="s">
        <v>741</v>
      </c>
      <c r="G183" s="18" t="s">
        <v>539</v>
      </c>
      <c r="H183" s="18" t="s">
        <v>540</v>
      </c>
      <c r="I183" s="18" t="s">
        <v>742</v>
      </c>
      <c r="J183" s="18"/>
      <c r="K183" s="18" t="s">
        <v>72</v>
      </c>
      <c r="L183" s="19">
        <v>0</v>
      </c>
      <c r="M183" s="20" t="s">
        <v>56</v>
      </c>
      <c r="N183" s="18" t="s">
        <v>57</v>
      </c>
      <c r="O183" s="18" t="s">
        <v>113</v>
      </c>
      <c r="P183" s="18" t="s">
        <v>57</v>
      </c>
      <c r="Q183" s="18" t="s">
        <v>59</v>
      </c>
      <c r="R183" s="36" t="s">
        <v>501</v>
      </c>
      <c r="S183" s="48" t="s">
        <v>88</v>
      </c>
      <c r="T183" s="18">
        <v>778</v>
      </c>
      <c r="U183" s="18" t="s">
        <v>480</v>
      </c>
      <c r="V183" s="33">
        <v>2</v>
      </c>
      <c r="W183" s="33">
        <v>600</v>
      </c>
      <c r="X183" s="50">
        <f>V183*W183</f>
        <v>1200</v>
      </c>
      <c r="Y183" s="50">
        <f t="shared" si="6"/>
        <v>1344.0000000000002</v>
      </c>
      <c r="Z183" s="18"/>
      <c r="AA183" s="12" t="s">
        <v>65</v>
      </c>
      <c r="AB183" s="13"/>
    </row>
    <row r="184" spans="1:28" s="14" customFormat="1" ht="63" customHeight="1">
      <c r="A184" s="17" t="s">
        <v>744</v>
      </c>
      <c r="B184" s="18" t="s">
        <v>48</v>
      </c>
      <c r="C184" s="18" t="s">
        <v>49</v>
      </c>
      <c r="D184" s="18" t="s">
        <v>745</v>
      </c>
      <c r="E184" s="18" t="s">
        <v>746</v>
      </c>
      <c r="F184" s="18" t="s">
        <v>747</v>
      </c>
      <c r="G184" s="18" t="s">
        <v>748</v>
      </c>
      <c r="H184" s="18" t="s">
        <v>749</v>
      </c>
      <c r="I184" s="18"/>
      <c r="J184" s="18"/>
      <c r="K184" s="18" t="s">
        <v>72</v>
      </c>
      <c r="L184" s="19">
        <v>0</v>
      </c>
      <c r="M184" s="20" t="s">
        <v>56</v>
      </c>
      <c r="N184" s="18" t="s">
        <v>57</v>
      </c>
      <c r="O184" s="18" t="s">
        <v>107</v>
      </c>
      <c r="P184" s="18" t="s">
        <v>57</v>
      </c>
      <c r="Q184" s="18" t="s">
        <v>59</v>
      </c>
      <c r="R184" s="36" t="s">
        <v>501</v>
      </c>
      <c r="S184" s="48" t="s">
        <v>88</v>
      </c>
      <c r="T184" s="18">
        <v>715</v>
      </c>
      <c r="U184" s="18" t="s">
        <v>750</v>
      </c>
      <c r="V184" s="33">
        <v>50</v>
      </c>
      <c r="W184" s="33">
        <v>50</v>
      </c>
      <c r="X184" s="50">
        <v>0</v>
      </c>
      <c r="Y184" s="50">
        <f t="shared" si="6"/>
        <v>0</v>
      </c>
      <c r="Z184" s="18"/>
      <c r="AA184" s="12" t="s">
        <v>65</v>
      </c>
      <c r="AB184" s="13">
        <v>11</v>
      </c>
    </row>
    <row r="185" spans="1:28" s="14" customFormat="1" ht="62.25" customHeight="1">
      <c r="A185" s="17" t="s">
        <v>751</v>
      </c>
      <c r="B185" s="18" t="s">
        <v>48</v>
      </c>
      <c r="C185" s="18" t="s">
        <v>49</v>
      </c>
      <c r="D185" s="18" t="s">
        <v>745</v>
      </c>
      <c r="E185" s="18" t="s">
        <v>746</v>
      </c>
      <c r="F185" s="18" t="s">
        <v>747</v>
      </c>
      <c r="G185" s="18" t="s">
        <v>748</v>
      </c>
      <c r="H185" s="18" t="s">
        <v>749</v>
      </c>
      <c r="I185" s="18"/>
      <c r="J185" s="18"/>
      <c r="K185" s="18" t="s">
        <v>72</v>
      </c>
      <c r="L185" s="19">
        <v>0</v>
      </c>
      <c r="M185" s="20" t="s">
        <v>56</v>
      </c>
      <c r="N185" s="18" t="s">
        <v>57</v>
      </c>
      <c r="O185" s="18" t="s">
        <v>113</v>
      </c>
      <c r="P185" s="18" t="s">
        <v>57</v>
      </c>
      <c r="Q185" s="18" t="s">
        <v>59</v>
      </c>
      <c r="R185" s="36" t="s">
        <v>501</v>
      </c>
      <c r="S185" s="48" t="s">
        <v>88</v>
      </c>
      <c r="T185" s="18">
        <v>715</v>
      </c>
      <c r="U185" s="18" t="s">
        <v>750</v>
      </c>
      <c r="V185" s="33">
        <v>50</v>
      </c>
      <c r="W185" s="33">
        <v>50</v>
      </c>
      <c r="X185" s="50">
        <f>V185*W185</f>
        <v>2500</v>
      </c>
      <c r="Y185" s="50">
        <f t="shared" si="6"/>
        <v>2800.0000000000005</v>
      </c>
      <c r="Z185" s="18"/>
      <c r="AA185" s="12" t="s">
        <v>65</v>
      </c>
      <c r="AB185" s="13"/>
    </row>
    <row r="186" spans="1:28" s="14" customFormat="1" ht="63" customHeight="1">
      <c r="A186" s="17" t="s">
        <v>752</v>
      </c>
      <c r="B186" s="18" t="s">
        <v>48</v>
      </c>
      <c r="C186" s="18" t="s">
        <v>49</v>
      </c>
      <c r="D186" s="18" t="s">
        <v>753</v>
      </c>
      <c r="E186" s="18" t="s">
        <v>746</v>
      </c>
      <c r="F186" s="18" t="s">
        <v>747</v>
      </c>
      <c r="G186" s="18" t="s">
        <v>754</v>
      </c>
      <c r="H186" s="18" t="s">
        <v>755</v>
      </c>
      <c r="I186" s="18"/>
      <c r="J186" s="18"/>
      <c r="K186" s="18" t="s">
        <v>72</v>
      </c>
      <c r="L186" s="19">
        <v>0</v>
      </c>
      <c r="M186" s="20" t="s">
        <v>56</v>
      </c>
      <c r="N186" s="18" t="s">
        <v>57</v>
      </c>
      <c r="O186" s="18" t="s">
        <v>107</v>
      </c>
      <c r="P186" s="18" t="s">
        <v>57</v>
      </c>
      <c r="Q186" s="18" t="s">
        <v>59</v>
      </c>
      <c r="R186" s="36" t="s">
        <v>501</v>
      </c>
      <c r="S186" s="48" t="s">
        <v>88</v>
      </c>
      <c r="T186" s="18">
        <v>715</v>
      </c>
      <c r="U186" s="18" t="s">
        <v>750</v>
      </c>
      <c r="V186" s="33">
        <v>50</v>
      </c>
      <c r="W186" s="33">
        <v>25</v>
      </c>
      <c r="X186" s="50">
        <v>0</v>
      </c>
      <c r="Y186" s="50">
        <f t="shared" si="6"/>
        <v>0</v>
      </c>
      <c r="Z186" s="18"/>
      <c r="AA186" s="12" t="s">
        <v>65</v>
      </c>
      <c r="AB186" s="13">
        <v>11</v>
      </c>
    </row>
    <row r="187" spans="1:28" s="14" customFormat="1" ht="54.75" customHeight="1">
      <c r="A187" s="17" t="s">
        <v>756</v>
      </c>
      <c r="B187" s="18" t="s">
        <v>48</v>
      </c>
      <c r="C187" s="18" t="s">
        <v>49</v>
      </c>
      <c r="D187" s="18" t="s">
        <v>753</v>
      </c>
      <c r="E187" s="18" t="s">
        <v>746</v>
      </c>
      <c r="F187" s="18" t="s">
        <v>747</v>
      </c>
      <c r="G187" s="18" t="s">
        <v>754</v>
      </c>
      <c r="H187" s="18" t="s">
        <v>755</v>
      </c>
      <c r="I187" s="18"/>
      <c r="J187" s="18"/>
      <c r="K187" s="18" t="s">
        <v>72</v>
      </c>
      <c r="L187" s="19">
        <v>0</v>
      </c>
      <c r="M187" s="20" t="s">
        <v>56</v>
      </c>
      <c r="N187" s="18" t="s">
        <v>57</v>
      </c>
      <c r="O187" s="18" t="s">
        <v>113</v>
      </c>
      <c r="P187" s="18" t="s">
        <v>57</v>
      </c>
      <c r="Q187" s="18" t="s">
        <v>59</v>
      </c>
      <c r="R187" s="36" t="s">
        <v>501</v>
      </c>
      <c r="S187" s="48" t="s">
        <v>88</v>
      </c>
      <c r="T187" s="18">
        <v>715</v>
      </c>
      <c r="U187" s="18" t="s">
        <v>750</v>
      </c>
      <c r="V187" s="33">
        <v>50</v>
      </c>
      <c r="W187" s="33">
        <v>25</v>
      </c>
      <c r="X187" s="50">
        <f>V187*W187</f>
        <v>1250</v>
      </c>
      <c r="Y187" s="50">
        <f t="shared" si="6"/>
        <v>1400.0000000000002</v>
      </c>
      <c r="Z187" s="18"/>
      <c r="AA187" s="12" t="s">
        <v>65</v>
      </c>
      <c r="AB187" s="13"/>
    </row>
    <row r="188" spans="1:28" s="14" customFormat="1" ht="70.5" customHeight="1">
      <c r="A188" s="17" t="s">
        <v>757</v>
      </c>
      <c r="B188" s="18" t="s">
        <v>48</v>
      </c>
      <c r="C188" s="18" t="s">
        <v>49</v>
      </c>
      <c r="D188" s="18" t="s">
        <v>758</v>
      </c>
      <c r="E188" s="18" t="s">
        <v>759</v>
      </c>
      <c r="F188" s="18" t="s">
        <v>760</v>
      </c>
      <c r="G188" s="18" t="s">
        <v>513</v>
      </c>
      <c r="H188" s="18" t="s">
        <v>514</v>
      </c>
      <c r="I188" s="18"/>
      <c r="J188" s="18"/>
      <c r="K188" s="18" t="s">
        <v>72</v>
      </c>
      <c r="L188" s="19">
        <v>0</v>
      </c>
      <c r="M188" s="20" t="s">
        <v>56</v>
      </c>
      <c r="N188" s="18" t="s">
        <v>57</v>
      </c>
      <c r="O188" s="18" t="s">
        <v>107</v>
      </c>
      <c r="P188" s="18" t="s">
        <v>57</v>
      </c>
      <c r="Q188" s="18" t="s">
        <v>59</v>
      </c>
      <c r="R188" s="36" t="s">
        <v>501</v>
      </c>
      <c r="S188" s="48" t="s">
        <v>88</v>
      </c>
      <c r="T188" s="18">
        <v>778</v>
      </c>
      <c r="U188" s="18" t="s">
        <v>480</v>
      </c>
      <c r="V188" s="33">
        <v>2</v>
      </c>
      <c r="W188" s="33">
        <v>200</v>
      </c>
      <c r="X188" s="50">
        <v>0</v>
      </c>
      <c r="Y188" s="50">
        <f t="shared" si="6"/>
        <v>0</v>
      </c>
      <c r="Z188" s="18"/>
      <c r="AA188" s="12" t="s">
        <v>65</v>
      </c>
      <c r="AB188" s="13">
        <v>11</v>
      </c>
    </row>
    <row r="189" spans="1:28" s="14" customFormat="1" ht="70.5" customHeight="1">
      <c r="A189" s="17" t="s">
        <v>761</v>
      </c>
      <c r="B189" s="18" t="s">
        <v>48</v>
      </c>
      <c r="C189" s="18" t="s">
        <v>49</v>
      </c>
      <c r="D189" s="18" t="s">
        <v>758</v>
      </c>
      <c r="E189" s="18" t="s">
        <v>759</v>
      </c>
      <c r="F189" s="18" t="s">
        <v>760</v>
      </c>
      <c r="G189" s="18" t="s">
        <v>513</v>
      </c>
      <c r="H189" s="18" t="s">
        <v>514</v>
      </c>
      <c r="I189" s="18"/>
      <c r="J189" s="18"/>
      <c r="K189" s="18" t="s">
        <v>72</v>
      </c>
      <c r="L189" s="19">
        <v>0</v>
      </c>
      <c r="M189" s="20" t="s">
        <v>56</v>
      </c>
      <c r="N189" s="18" t="s">
        <v>57</v>
      </c>
      <c r="O189" s="18" t="s">
        <v>113</v>
      </c>
      <c r="P189" s="18" t="s">
        <v>57</v>
      </c>
      <c r="Q189" s="18" t="s">
        <v>59</v>
      </c>
      <c r="R189" s="36" t="s">
        <v>501</v>
      </c>
      <c r="S189" s="48" t="s">
        <v>88</v>
      </c>
      <c r="T189" s="18">
        <v>778</v>
      </c>
      <c r="U189" s="18" t="s">
        <v>480</v>
      </c>
      <c r="V189" s="33">
        <v>2</v>
      </c>
      <c r="W189" s="33">
        <v>200</v>
      </c>
      <c r="X189" s="50">
        <f>V189*W189</f>
        <v>400</v>
      </c>
      <c r="Y189" s="50">
        <f t="shared" si="6"/>
        <v>448.00000000000006</v>
      </c>
      <c r="Z189" s="18"/>
      <c r="AA189" s="12" t="s">
        <v>65</v>
      </c>
      <c r="AB189" s="13"/>
    </row>
    <row r="190" spans="1:28" s="14" customFormat="1" ht="89.25">
      <c r="A190" s="17" t="s">
        <v>762</v>
      </c>
      <c r="B190" s="18" t="s">
        <v>48</v>
      </c>
      <c r="C190" s="18" t="s">
        <v>49</v>
      </c>
      <c r="D190" s="38" t="s">
        <v>763</v>
      </c>
      <c r="E190" s="18" t="s">
        <v>579</v>
      </c>
      <c r="F190" s="18" t="s">
        <v>764</v>
      </c>
      <c r="G190" s="18" t="s">
        <v>513</v>
      </c>
      <c r="H190" s="18" t="s">
        <v>514</v>
      </c>
      <c r="I190" s="18"/>
      <c r="J190" s="18"/>
      <c r="K190" s="18" t="s">
        <v>72</v>
      </c>
      <c r="L190" s="19">
        <v>0</v>
      </c>
      <c r="M190" s="20" t="s">
        <v>56</v>
      </c>
      <c r="N190" s="18" t="s">
        <v>57</v>
      </c>
      <c r="O190" s="18" t="s">
        <v>107</v>
      </c>
      <c r="P190" s="18" t="s">
        <v>57</v>
      </c>
      <c r="Q190" s="18" t="s">
        <v>59</v>
      </c>
      <c r="R190" s="36" t="s">
        <v>501</v>
      </c>
      <c r="S190" s="48" t="s">
        <v>88</v>
      </c>
      <c r="T190" s="18">
        <v>778</v>
      </c>
      <c r="U190" s="18" t="s">
        <v>480</v>
      </c>
      <c r="V190" s="33">
        <v>3</v>
      </c>
      <c r="W190" s="33">
        <v>180</v>
      </c>
      <c r="X190" s="50">
        <f>V190*W190</f>
        <v>540</v>
      </c>
      <c r="Y190" s="50">
        <f t="shared" si="6"/>
        <v>604.8000000000001</v>
      </c>
      <c r="Z190" s="18"/>
      <c r="AA190" s="12" t="s">
        <v>65</v>
      </c>
      <c r="AB190" s="13"/>
    </row>
    <row r="191" spans="1:28" s="14" customFormat="1" ht="89.25">
      <c r="A191" s="17" t="s">
        <v>765</v>
      </c>
      <c r="B191" s="18" t="s">
        <v>48</v>
      </c>
      <c r="C191" s="18" t="s">
        <v>49</v>
      </c>
      <c r="D191" s="38" t="s">
        <v>766</v>
      </c>
      <c r="E191" s="38" t="s">
        <v>685</v>
      </c>
      <c r="F191" s="38" t="s">
        <v>685</v>
      </c>
      <c r="G191" s="18" t="s">
        <v>539</v>
      </c>
      <c r="H191" s="18" t="s">
        <v>540</v>
      </c>
      <c r="I191" s="18"/>
      <c r="J191" s="18"/>
      <c r="K191" s="18" t="s">
        <v>72</v>
      </c>
      <c r="L191" s="19">
        <v>0</v>
      </c>
      <c r="M191" s="20" t="s">
        <v>56</v>
      </c>
      <c r="N191" s="18" t="s">
        <v>57</v>
      </c>
      <c r="O191" s="18" t="s">
        <v>107</v>
      </c>
      <c r="P191" s="18" t="s">
        <v>57</v>
      </c>
      <c r="Q191" s="18" t="s">
        <v>59</v>
      </c>
      <c r="R191" s="36" t="s">
        <v>501</v>
      </c>
      <c r="S191" s="48" t="s">
        <v>88</v>
      </c>
      <c r="T191" s="18">
        <v>778</v>
      </c>
      <c r="U191" s="18" t="s">
        <v>516</v>
      </c>
      <c r="V191" s="33">
        <v>2</v>
      </c>
      <c r="W191" s="33">
        <v>250</v>
      </c>
      <c r="X191" s="50">
        <f>V191*W191</f>
        <v>500</v>
      </c>
      <c r="Y191" s="50">
        <f t="shared" si="6"/>
        <v>560</v>
      </c>
      <c r="Z191" s="18"/>
      <c r="AA191" s="12" t="s">
        <v>65</v>
      </c>
      <c r="AB191" s="13"/>
    </row>
    <row r="192" spans="1:28" s="14" customFormat="1" ht="70.5" customHeight="1">
      <c r="A192" s="17" t="s">
        <v>767</v>
      </c>
      <c r="B192" s="18" t="s">
        <v>48</v>
      </c>
      <c r="C192" s="18" t="s">
        <v>49</v>
      </c>
      <c r="D192" s="18" t="s">
        <v>768</v>
      </c>
      <c r="E192" s="18" t="s">
        <v>769</v>
      </c>
      <c r="F192" s="18" t="s">
        <v>769</v>
      </c>
      <c r="G192" s="18" t="s">
        <v>658</v>
      </c>
      <c r="H192" s="18" t="s">
        <v>659</v>
      </c>
      <c r="I192" s="18"/>
      <c r="J192" s="18"/>
      <c r="K192" s="18" t="s">
        <v>72</v>
      </c>
      <c r="L192" s="19">
        <v>0</v>
      </c>
      <c r="M192" s="20" t="s">
        <v>56</v>
      </c>
      <c r="N192" s="18" t="s">
        <v>57</v>
      </c>
      <c r="O192" s="18" t="s">
        <v>107</v>
      </c>
      <c r="P192" s="18" t="s">
        <v>57</v>
      </c>
      <c r="Q192" s="18" t="s">
        <v>59</v>
      </c>
      <c r="R192" s="36" t="s">
        <v>501</v>
      </c>
      <c r="S192" s="48" t="s">
        <v>88</v>
      </c>
      <c r="T192" s="18">
        <v>778</v>
      </c>
      <c r="U192" s="18" t="s">
        <v>516</v>
      </c>
      <c r="V192" s="33">
        <v>2</v>
      </c>
      <c r="W192" s="33">
        <v>100</v>
      </c>
      <c r="X192" s="50">
        <v>0</v>
      </c>
      <c r="Y192" s="50">
        <f t="shared" si="6"/>
        <v>0</v>
      </c>
      <c r="Z192" s="18"/>
      <c r="AA192" s="12" t="s">
        <v>65</v>
      </c>
      <c r="AB192" s="13">
        <v>11</v>
      </c>
    </row>
    <row r="193" spans="1:28" s="14" customFormat="1" ht="70.5" customHeight="1">
      <c r="A193" s="17" t="s">
        <v>770</v>
      </c>
      <c r="B193" s="18" t="s">
        <v>48</v>
      </c>
      <c r="C193" s="18" t="s">
        <v>49</v>
      </c>
      <c r="D193" s="18" t="s">
        <v>768</v>
      </c>
      <c r="E193" s="18" t="s">
        <v>769</v>
      </c>
      <c r="F193" s="18" t="s">
        <v>769</v>
      </c>
      <c r="G193" s="18" t="s">
        <v>658</v>
      </c>
      <c r="H193" s="18" t="s">
        <v>659</v>
      </c>
      <c r="I193" s="18"/>
      <c r="J193" s="18"/>
      <c r="K193" s="18" t="s">
        <v>72</v>
      </c>
      <c r="L193" s="19">
        <v>0</v>
      </c>
      <c r="M193" s="20" t="s">
        <v>56</v>
      </c>
      <c r="N193" s="18" t="s">
        <v>57</v>
      </c>
      <c r="O193" s="18" t="s">
        <v>113</v>
      </c>
      <c r="P193" s="18" t="s">
        <v>57</v>
      </c>
      <c r="Q193" s="18" t="s">
        <v>59</v>
      </c>
      <c r="R193" s="36" t="s">
        <v>501</v>
      </c>
      <c r="S193" s="48" t="s">
        <v>88</v>
      </c>
      <c r="T193" s="18">
        <v>778</v>
      </c>
      <c r="U193" s="18" t="s">
        <v>516</v>
      </c>
      <c r="V193" s="33">
        <v>2</v>
      </c>
      <c r="W193" s="33">
        <v>100</v>
      </c>
      <c r="X193" s="50">
        <f>V193*W193</f>
        <v>200</v>
      </c>
      <c r="Y193" s="50">
        <f t="shared" si="6"/>
        <v>224.00000000000003</v>
      </c>
      <c r="Z193" s="18"/>
      <c r="AA193" s="12" t="s">
        <v>65</v>
      </c>
      <c r="AB193" s="13"/>
    </row>
    <row r="194" spans="1:28" s="14" customFormat="1" ht="70.5" customHeight="1">
      <c r="A194" s="17" t="s">
        <v>771</v>
      </c>
      <c r="B194" s="18" t="s">
        <v>48</v>
      </c>
      <c r="C194" s="18" t="s">
        <v>49</v>
      </c>
      <c r="D194" s="64" t="s">
        <v>772</v>
      </c>
      <c r="E194" s="18" t="s">
        <v>773</v>
      </c>
      <c r="F194" s="18" t="s">
        <v>774</v>
      </c>
      <c r="G194" s="18" t="s">
        <v>775</v>
      </c>
      <c r="H194" s="18" t="s">
        <v>776</v>
      </c>
      <c r="I194" s="18" t="s">
        <v>777</v>
      </c>
      <c r="J194" s="18"/>
      <c r="K194" s="18" t="s">
        <v>72</v>
      </c>
      <c r="L194" s="19">
        <v>0</v>
      </c>
      <c r="M194" s="20" t="s">
        <v>56</v>
      </c>
      <c r="N194" s="18" t="s">
        <v>57</v>
      </c>
      <c r="O194" s="18" t="s">
        <v>107</v>
      </c>
      <c r="P194" s="18" t="s">
        <v>57</v>
      </c>
      <c r="Q194" s="18" t="s">
        <v>59</v>
      </c>
      <c r="R194" s="36" t="s">
        <v>778</v>
      </c>
      <c r="S194" s="48" t="s">
        <v>88</v>
      </c>
      <c r="T194" s="20" t="s">
        <v>479</v>
      </c>
      <c r="U194" s="18" t="s">
        <v>516</v>
      </c>
      <c r="V194" s="33">
        <v>15</v>
      </c>
      <c r="W194" s="33">
        <v>130</v>
      </c>
      <c r="X194" s="50">
        <v>0</v>
      </c>
      <c r="Y194" s="50">
        <f t="shared" si="6"/>
        <v>0</v>
      </c>
      <c r="Z194" s="18"/>
      <c r="AA194" s="12" t="s">
        <v>65</v>
      </c>
      <c r="AB194" s="13">
        <v>11</v>
      </c>
    </row>
    <row r="195" spans="1:28" s="14" customFormat="1" ht="70.5" customHeight="1">
      <c r="A195" s="17" t="s">
        <v>779</v>
      </c>
      <c r="B195" s="18" t="s">
        <v>48</v>
      </c>
      <c r="C195" s="18" t="s">
        <v>49</v>
      </c>
      <c r="D195" s="64" t="s">
        <v>772</v>
      </c>
      <c r="E195" s="18" t="s">
        <v>773</v>
      </c>
      <c r="F195" s="18" t="s">
        <v>774</v>
      </c>
      <c r="G195" s="18" t="s">
        <v>775</v>
      </c>
      <c r="H195" s="18" t="s">
        <v>776</v>
      </c>
      <c r="I195" s="18" t="s">
        <v>777</v>
      </c>
      <c r="J195" s="18"/>
      <c r="K195" s="18" t="s">
        <v>72</v>
      </c>
      <c r="L195" s="19">
        <v>0</v>
      </c>
      <c r="M195" s="20" t="s">
        <v>56</v>
      </c>
      <c r="N195" s="18" t="s">
        <v>57</v>
      </c>
      <c r="O195" s="18" t="s">
        <v>113</v>
      </c>
      <c r="P195" s="18" t="s">
        <v>57</v>
      </c>
      <c r="Q195" s="18" t="s">
        <v>59</v>
      </c>
      <c r="R195" s="36" t="s">
        <v>778</v>
      </c>
      <c r="S195" s="48" t="s">
        <v>88</v>
      </c>
      <c r="T195" s="20" t="s">
        <v>479</v>
      </c>
      <c r="U195" s="18" t="s">
        <v>516</v>
      </c>
      <c r="V195" s="33">
        <v>15</v>
      </c>
      <c r="W195" s="33">
        <v>130</v>
      </c>
      <c r="X195" s="50">
        <f>V195*W195</f>
        <v>1950</v>
      </c>
      <c r="Y195" s="50">
        <f t="shared" si="6"/>
        <v>2184</v>
      </c>
      <c r="Z195" s="18"/>
      <c r="AA195" s="12" t="s">
        <v>65</v>
      </c>
      <c r="AB195" s="13"/>
    </row>
    <row r="196" spans="1:28" ht="102">
      <c r="A196" s="17" t="s">
        <v>780</v>
      </c>
      <c r="B196" s="18" t="s">
        <v>48</v>
      </c>
      <c r="C196" s="18" t="s">
        <v>49</v>
      </c>
      <c r="D196" s="18" t="s">
        <v>781</v>
      </c>
      <c r="E196" s="18" t="s">
        <v>782</v>
      </c>
      <c r="F196" s="18" t="s">
        <v>783</v>
      </c>
      <c r="G196" s="18" t="s">
        <v>784</v>
      </c>
      <c r="H196" s="18" t="s">
        <v>785</v>
      </c>
      <c r="I196" s="18" t="s">
        <v>786</v>
      </c>
      <c r="J196" s="18"/>
      <c r="K196" s="18" t="s">
        <v>72</v>
      </c>
      <c r="L196" s="18">
        <v>0</v>
      </c>
      <c r="M196" s="18">
        <v>231010000</v>
      </c>
      <c r="N196" s="18" t="s">
        <v>57</v>
      </c>
      <c r="O196" s="18" t="s">
        <v>73</v>
      </c>
      <c r="P196" s="18" t="s">
        <v>57</v>
      </c>
      <c r="Q196" s="18" t="s">
        <v>59</v>
      </c>
      <c r="R196" s="18" t="s">
        <v>74</v>
      </c>
      <c r="S196" s="18" t="s">
        <v>88</v>
      </c>
      <c r="T196" s="18" t="s">
        <v>157</v>
      </c>
      <c r="U196" s="18" t="s">
        <v>129</v>
      </c>
      <c r="V196" s="18">
        <v>20</v>
      </c>
      <c r="W196" s="33">
        <v>1300</v>
      </c>
      <c r="X196" s="33">
        <v>0</v>
      </c>
      <c r="Y196" s="33">
        <f t="shared" si="6"/>
        <v>0</v>
      </c>
      <c r="Z196" s="18"/>
      <c r="AA196" s="18" t="s">
        <v>65</v>
      </c>
      <c r="AB196" s="18" t="s">
        <v>787</v>
      </c>
    </row>
    <row r="197" spans="1:28" ht="102">
      <c r="A197" s="17" t="s">
        <v>788</v>
      </c>
      <c r="B197" s="18" t="s">
        <v>48</v>
      </c>
      <c r="C197" s="18" t="s">
        <v>49</v>
      </c>
      <c r="D197" s="18" t="s">
        <v>781</v>
      </c>
      <c r="E197" s="18" t="s">
        <v>782</v>
      </c>
      <c r="F197" s="18" t="s">
        <v>783</v>
      </c>
      <c r="G197" s="18" t="s">
        <v>784</v>
      </c>
      <c r="H197" s="18" t="s">
        <v>785</v>
      </c>
      <c r="I197" s="18" t="s">
        <v>786</v>
      </c>
      <c r="J197" s="18"/>
      <c r="K197" s="18" t="s">
        <v>72</v>
      </c>
      <c r="L197" s="18">
        <v>0</v>
      </c>
      <c r="M197" s="18">
        <v>231010000</v>
      </c>
      <c r="N197" s="18" t="s">
        <v>57</v>
      </c>
      <c r="O197" s="17" t="s">
        <v>789</v>
      </c>
      <c r="P197" s="18" t="s">
        <v>57</v>
      </c>
      <c r="Q197" s="18" t="s">
        <v>59</v>
      </c>
      <c r="R197" s="18" t="s">
        <v>74</v>
      </c>
      <c r="S197" s="18" t="s">
        <v>88</v>
      </c>
      <c r="T197" s="18" t="s">
        <v>157</v>
      </c>
      <c r="U197" s="18" t="s">
        <v>129</v>
      </c>
      <c r="V197" s="18">
        <v>12</v>
      </c>
      <c r="W197" s="33">
        <v>10000</v>
      </c>
      <c r="X197" s="33">
        <f>V197*W197</f>
        <v>120000</v>
      </c>
      <c r="Y197" s="33">
        <f t="shared" si="6"/>
        <v>134400</v>
      </c>
      <c r="Z197" s="18"/>
      <c r="AA197" s="18" t="s">
        <v>65</v>
      </c>
      <c r="AB197" s="18"/>
    </row>
    <row r="198" spans="1:28" ht="102">
      <c r="A198" s="17" t="s">
        <v>790</v>
      </c>
      <c r="B198" s="18" t="s">
        <v>48</v>
      </c>
      <c r="C198" s="18" t="s">
        <v>49</v>
      </c>
      <c r="D198" s="18" t="s">
        <v>791</v>
      </c>
      <c r="E198" s="18" t="s">
        <v>782</v>
      </c>
      <c r="F198" s="18" t="s">
        <v>783</v>
      </c>
      <c r="G198" s="18" t="s">
        <v>792</v>
      </c>
      <c r="H198" s="18" t="s">
        <v>793</v>
      </c>
      <c r="I198" s="18" t="s">
        <v>794</v>
      </c>
      <c r="J198" s="18"/>
      <c r="K198" s="18" t="s">
        <v>72</v>
      </c>
      <c r="L198" s="18">
        <v>0</v>
      </c>
      <c r="M198" s="18">
        <v>231010000</v>
      </c>
      <c r="N198" s="18" t="s">
        <v>57</v>
      </c>
      <c r="O198" s="18" t="s">
        <v>73</v>
      </c>
      <c r="P198" s="18" t="s">
        <v>57</v>
      </c>
      <c r="Q198" s="18" t="s">
        <v>59</v>
      </c>
      <c r="R198" s="18" t="s">
        <v>74</v>
      </c>
      <c r="S198" s="18" t="s">
        <v>88</v>
      </c>
      <c r="T198" s="18" t="s">
        <v>157</v>
      </c>
      <c r="U198" s="18" t="s">
        <v>129</v>
      </c>
      <c r="V198" s="18">
        <v>12</v>
      </c>
      <c r="W198" s="33">
        <v>10000</v>
      </c>
      <c r="X198" s="33">
        <v>0</v>
      </c>
      <c r="Y198" s="33">
        <f t="shared" si="6"/>
        <v>0</v>
      </c>
      <c r="Z198" s="18"/>
      <c r="AA198" s="18" t="s">
        <v>65</v>
      </c>
      <c r="AB198" s="18" t="s">
        <v>795</v>
      </c>
    </row>
    <row r="199" spans="1:28" ht="102">
      <c r="A199" s="17" t="s">
        <v>796</v>
      </c>
      <c r="B199" s="18" t="s">
        <v>48</v>
      </c>
      <c r="C199" s="18" t="s">
        <v>49</v>
      </c>
      <c r="D199" s="18" t="s">
        <v>797</v>
      </c>
      <c r="E199" s="18" t="s">
        <v>798</v>
      </c>
      <c r="F199" s="18" t="s">
        <v>799</v>
      </c>
      <c r="G199" s="18" t="s">
        <v>792</v>
      </c>
      <c r="H199" s="18" t="s">
        <v>800</v>
      </c>
      <c r="I199" s="18" t="s">
        <v>801</v>
      </c>
      <c r="J199" s="18"/>
      <c r="K199" s="18" t="s">
        <v>72</v>
      </c>
      <c r="L199" s="18">
        <v>0</v>
      </c>
      <c r="M199" s="18">
        <v>231010000</v>
      </c>
      <c r="N199" s="18" t="s">
        <v>57</v>
      </c>
      <c r="O199" s="17" t="s">
        <v>789</v>
      </c>
      <c r="P199" s="18" t="s">
        <v>57</v>
      </c>
      <c r="Q199" s="18" t="s">
        <v>59</v>
      </c>
      <c r="R199" s="18" t="s">
        <v>74</v>
      </c>
      <c r="S199" s="18" t="s">
        <v>88</v>
      </c>
      <c r="T199" s="18" t="s">
        <v>157</v>
      </c>
      <c r="U199" s="18" t="s">
        <v>129</v>
      </c>
      <c r="V199" s="18">
        <v>20</v>
      </c>
      <c r="W199" s="33">
        <v>1300</v>
      </c>
      <c r="X199" s="33">
        <f>V199*W199</f>
        <v>26000</v>
      </c>
      <c r="Y199" s="33">
        <f t="shared" si="6"/>
        <v>29120.000000000004</v>
      </c>
      <c r="Z199" s="18"/>
      <c r="AA199" s="18" t="s">
        <v>65</v>
      </c>
      <c r="AB199" s="18"/>
    </row>
    <row r="200" spans="1:28" ht="178.5">
      <c r="A200" s="17" t="s">
        <v>802</v>
      </c>
      <c r="B200" s="18" t="s">
        <v>48</v>
      </c>
      <c r="C200" s="18" t="s">
        <v>49</v>
      </c>
      <c r="D200" s="18" t="s">
        <v>803</v>
      </c>
      <c r="E200" s="18" t="s">
        <v>804</v>
      </c>
      <c r="F200" s="18" t="s">
        <v>805</v>
      </c>
      <c r="G200" s="18" t="s">
        <v>806</v>
      </c>
      <c r="H200" s="18" t="s">
        <v>807</v>
      </c>
      <c r="I200" s="18" t="s">
        <v>808</v>
      </c>
      <c r="J200" s="18"/>
      <c r="K200" s="18" t="s">
        <v>72</v>
      </c>
      <c r="L200" s="18">
        <v>0</v>
      </c>
      <c r="M200" s="18">
        <v>231010000</v>
      </c>
      <c r="N200" s="18" t="s">
        <v>57</v>
      </c>
      <c r="O200" s="18" t="s">
        <v>73</v>
      </c>
      <c r="P200" s="18" t="s">
        <v>57</v>
      </c>
      <c r="Q200" s="18" t="s">
        <v>59</v>
      </c>
      <c r="R200" s="18" t="s">
        <v>74</v>
      </c>
      <c r="S200" s="18" t="s">
        <v>88</v>
      </c>
      <c r="T200" s="18" t="s">
        <v>157</v>
      </c>
      <c r="U200" s="18" t="s">
        <v>129</v>
      </c>
      <c r="V200" s="18">
        <v>5</v>
      </c>
      <c r="W200" s="33">
        <v>6000</v>
      </c>
      <c r="X200" s="33">
        <f>V200*W200</f>
        <v>30000</v>
      </c>
      <c r="Y200" s="33">
        <f t="shared" si="6"/>
        <v>33600</v>
      </c>
      <c r="Z200" s="18"/>
      <c r="AA200" s="18" t="s">
        <v>65</v>
      </c>
      <c r="AB200" s="17"/>
    </row>
    <row r="201" spans="1:28" ht="108" customHeight="1">
      <c r="A201" s="17" t="s">
        <v>809</v>
      </c>
      <c r="B201" s="18" t="s">
        <v>48</v>
      </c>
      <c r="C201" s="18" t="s">
        <v>49</v>
      </c>
      <c r="D201" s="18" t="s">
        <v>810</v>
      </c>
      <c r="E201" s="18" t="s">
        <v>811</v>
      </c>
      <c r="F201" s="18" t="s">
        <v>812</v>
      </c>
      <c r="G201" s="18" t="s">
        <v>813</v>
      </c>
      <c r="H201" s="18" t="s">
        <v>814</v>
      </c>
      <c r="I201" s="18" t="s">
        <v>815</v>
      </c>
      <c r="J201" s="18"/>
      <c r="K201" s="18" t="s">
        <v>72</v>
      </c>
      <c r="L201" s="18">
        <v>0</v>
      </c>
      <c r="M201" s="18">
        <v>231010000</v>
      </c>
      <c r="N201" s="18" t="s">
        <v>57</v>
      </c>
      <c r="O201" s="18" t="s">
        <v>107</v>
      </c>
      <c r="P201" s="18" t="s">
        <v>57</v>
      </c>
      <c r="Q201" s="18" t="s">
        <v>59</v>
      </c>
      <c r="R201" s="18" t="s">
        <v>74</v>
      </c>
      <c r="S201" s="18" t="s">
        <v>88</v>
      </c>
      <c r="T201" s="18" t="s">
        <v>157</v>
      </c>
      <c r="U201" s="18" t="s">
        <v>129</v>
      </c>
      <c r="V201" s="18">
        <v>10</v>
      </c>
      <c r="W201" s="33">
        <v>2300</v>
      </c>
      <c r="X201" s="33">
        <v>0</v>
      </c>
      <c r="Y201" s="33">
        <f t="shared" si="6"/>
        <v>0</v>
      </c>
      <c r="Z201" s="18"/>
      <c r="AA201" s="18" t="s">
        <v>65</v>
      </c>
      <c r="AB201" s="17">
        <v>11</v>
      </c>
    </row>
    <row r="202" spans="1:28" ht="81" customHeight="1">
      <c r="A202" s="17" t="s">
        <v>816</v>
      </c>
      <c r="B202" s="18" t="s">
        <v>48</v>
      </c>
      <c r="C202" s="18" t="s">
        <v>49</v>
      </c>
      <c r="D202" s="18" t="s">
        <v>810</v>
      </c>
      <c r="E202" s="18" t="s">
        <v>811</v>
      </c>
      <c r="F202" s="18" t="s">
        <v>812</v>
      </c>
      <c r="G202" s="18" t="s">
        <v>813</v>
      </c>
      <c r="H202" s="18" t="s">
        <v>814</v>
      </c>
      <c r="I202" s="18" t="s">
        <v>815</v>
      </c>
      <c r="J202" s="18"/>
      <c r="K202" s="18" t="s">
        <v>72</v>
      </c>
      <c r="L202" s="18">
        <v>0</v>
      </c>
      <c r="M202" s="18">
        <v>231010000</v>
      </c>
      <c r="N202" s="18" t="s">
        <v>57</v>
      </c>
      <c r="O202" s="17" t="s">
        <v>113</v>
      </c>
      <c r="P202" s="18" t="s">
        <v>57</v>
      </c>
      <c r="Q202" s="18" t="s">
        <v>59</v>
      </c>
      <c r="R202" s="18" t="s">
        <v>74</v>
      </c>
      <c r="S202" s="18" t="s">
        <v>88</v>
      </c>
      <c r="T202" s="18" t="s">
        <v>157</v>
      </c>
      <c r="U202" s="18" t="s">
        <v>129</v>
      </c>
      <c r="V202" s="18">
        <v>10</v>
      </c>
      <c r="W202" s="33">
        <v>2300</v>
      </c>
      <c r="X202" s="33">
        <f>V202*W202</f>
        <v>23000</v>
      </c>
      <c r="Y202" s="33">
        <f t="shared" si="6"/>
        <v>25760.000000000004</v>
      </c>
      <c r="Z202" s="18"/>
      <c r="AA202" s="18" t="s">
        <v>65</v>
      </c>
      <c r="AB202" s="17"/>
    </row>
    <row r="203" spans="1:28" ht="108.75" customHeight="1">
      <c r="A203" s="17" t="s">
        <v>817</v>
      </c>
      <c r="B203" s="18" t="s">
        <v>48</v>
      </c>
      <c r="C203" s="18" t="s">
        <v>49</v>
      </c>
      <c r="D203" s="18" t="s">
        <v>818</v>
      </c>
      <c r="E203" s="18" t="s">
        <v>819</v>
      </c>
      <c r="F203" s="18" t="s">
        <v>820</v>
      </c>
      <c r="G203" s="18" t="s">
        <v>821</v>
      </c>
      <c r="H203" s="18" t="s">
        <v>822</v>
      </c>
      <c r="I203" s="18" t="s">
        <v>823</v>
      </c>
      <c r="J203" s="18"/>
      <c r="K203" s="18" t="s">
        <v>72</v>
      </c>
      <c r="L203" s="18">
        <v>0</v>
      </c>
      <c r="M203" s="18">
        <v>231010000</v>
      </c>
      <c r="N203" s="18" t="s">
        <v>57</v>
      </c>
      <c r="O203" s="18" t="s">
        <v>73</v>
      </c>
      <c r="P203" s="18" t="s">
        <v>57</v>
      </c>
      <c r="Q203" s="18" t="s">
        <v>59</v>
      </c>
      <c r="R203" s="18" t="s">
        <v>74</v>
      </c>
      <c r="S203" s="18" t="s">
        <v>88</v>
      </c>
      <c r="T203" s="18" t="s">
        <v>157</v>
      </c>
      <c r="U203" s="18" t="s">
        <v>129</v>
      </c>
      <c r="V203" s="18">
        <v>1</v>
      </c>
      <c r="W203" s="33">
        <v>2000</v>
      </c>
      <c r="X203" s="33">
        <v>0</v>
      </c>
      <c r="Y203" s="33">
        <f t="shared" si="6"/>
        <v>0</v>
      </c>
      <c r="Z203" s="18"/>
      <c r="AA203" s="18" t="s">
        <v>65</v>
      </c>
      <c r="AB203" s="17">
        <v>11</v>
      </c>
    </row>
    <row r="204" spans="1:28" ht="107.25" customHeight="1">
      <c r="A204" s="17" t="s">
        <v>824</v>
      </c>
      <c r="B204" s="18" t="s">
        <v>48</v>
      </c>
      <c r="C204" s="18" t="s">
        <v>49</v>
      </c>
      <c r="D204" s="18" t="s">
        <v>818</v>
      </c>
      <c r="E204" s="18" t="s">
        <v>819</v>
      </c>
      <c r="F204" s="18" t="s">
        <v>820</v>
      </c>
      <c r="G204" s="18" t="s">
        <v>821</v>
      </c>
      <c r="H204" s="18" t="s">
        <v>822</v>
      </c>
      <c r="I204" s="18" t="s">
        <v>823</v>
      </c>
      <c r="J204" s="18"/>
      <c r="K204" s="18" t="s">
        <v>72</v>
      </c>
      <c r="L204" s="18">
        <v>0</v>
      </c>
      <c r="M204" s="18">
        <v>231010000</v>
      </c>
      <c r="N204" s="18" t="s">
        <v>57</v>
      </c>
      <c r="O204" s="17" t="s">
        <v>789</v>
      </c>
      <c r="P204" s="18" t="s">
        <v>57</v>
      </c>
      <c r="Q204" s="18" t="s">
        <v>59</v>
      </c>
      <c r="R204" s="18" t="s">
        <v>74</v>
      </c>
      <c r="S204" s="18" t="s">
        <v>88</v>
      </c>
      <c r="T204" s="18" t="s">
        <v>157</v>
      </c>
      <c r="U204" s="18" t="s">
        <v>129</v>
      </c>
      <c r="V204" s="18">
        <v>1</v>
      </c>
      <c r="W204" s="33">
        <v>2000</v>
      </c>
      <c r="X204" s="33">
        <v>0</v>
      </c>
      <c r="Y204" s="33">
        <f t="shared" si="6"/>
        <v>0</v>
      </c>
      <c r="Z204" s="18"/>
      <c r="AA204" s="18" t="s">
        <v>65</v>
      </c>
      <c r="AB204" s="17" t="s">
        <v>825</v>
      </c>
    </row>
    <row r="205" spans="1:28" ht="107.25" customHeight="1">
      <c r="A205" s="17" t="s">
        <v>826</v>
      </c>
      <c r="B205" s="18" t="s">
        <v>48</v>
      </c>
      <c r="C205" s="18" t="s">
        <v>49</v>
      </c>
      <c r="D205" s="18" t="s">
        <v>818</v>
      </c>
      <c r="E205" s="18" t="s">
        <v>819</v>
      </c>
      <c r="F205" s="18" t="s">
        <v>820</v>
      </c>
      <c r="G205" s="18" t="s">
        <v>821</v>
      </c>
      <c r="H205" s="18" t="s">
        <v>822</v>
      </c>
      <c r="I205" s="18" t="s">
        <v>823</v>
      </c>
      <c r="J205" s="18"/>
      <c r="K205" s="18" t="s">
        <v>55</v>
      </c>
      <c r="L205" s="18">
        <v>0</v>
      </c>
      <c r="M205" s="18">
        <v>231010000</v>
      </c>
      <c r="N205" s="18" t="s">
        <v>57</v>
      </c>
      <c r="O205" s="17" t="s">
        <v>113</v>
      </c>
      <c r="P205" s="18" t="s">
        <v>57</v>
      </c>
      <c r="Q205" s="18" t="s">
        <v>59</v>
      </c>
      <c r="R205" s="18" t="s">
        <v>74</v>
      </c>
      <c r="S205" s="18" t="s">
        <v>339</v>
      </c>
      <c r="T205" s="18" t="s">
        <v>157</v>
      </c>
      <c r="U205" s="18" t="s">
        <v>129</v>
      </c>
      <c r="V205" s="18">
        <v>1</v>
      </c>
      <c r="W205" s="33">
        <v>2000</v>
      </c>
      <c r="X205" s="33">
        <f>V205*W205</f>
        <v>2000</v>
      </c>
      <c r="Y205" s="33">
        <f t="shared" si="6"/>
        <v>2240</v>
      </c>
      <c r="Z205" s="18"/>
      <c r="AA205" s="18" t="s">
        <v>65</v>
      </c>
      <c r="AB205" s="17"/>
    </row>
    <row r="206" spans="1:28" ht="69.75" customHeight="1">
      <c r="A206" s="17" t="s">
        <v>827</v>
      </c>
      <c r="B206" s="18" t="s">
        <v>48</v>
      </c>
      <c r="C206" s="18" t="s">
        <v>49</v>
      </c>
      <c r="D206" s="18" t="s">
        <v>828</v>
      </c>
      <c r="E206" s="18" t="s">
        <v>829</v>
      </c>
      <c r="F206" s="18" t="s">
        <v>830</v>
      </c>
      <c r="G206" s="39" t="s">
        <v>831</v>
      </c>
      <c r="H206" s="39" t="s">
        <v>832</v>
      </c>
      <c r="I206" s="39" t="s">
        <v>833</v>
      </c>
      <c r="J206" s="39"/>
      <c r="K206" s="18" t="s">
        <v>72</v>
      </c>
      <c r="L206" s="18">
        <v>0</v>
      </c>
      <c r="M206" s="18">
        <v>231010000</v>
      </c>
      <c r="N206" s="18" t="s">
        <v>57</v>
      </c>
      <c r="O206" s="18" t="s">
        <v>107</v>
      </c>
      <c r="P206" s="18" t="s">
        <v>57</v>
      </c>
      <c r="Q206" s="18" t="s">
        <v>59</v>
      </c>
      <c r="R206" s="18" t="s">
        <v>74</v>
      </c>
      <c r="S206" s="18" t="s">
        <v>88</v>
      </c>
      <c r="T206" s="18">
        <v>166</v>
      </c>
      <c r="U206" s="18" t="s">
        <v>89</v>
      </c>
      <c r="V206" s="18">
        <v>0.2</v>
      </c>
      <c r="W206" s="33">
        <v>10000</v>
      </c>
      <c r="X206" s="33">
        <v>0</v>
      </c>
      <c r="Y206" s="33">
        <v>0</v>
      </c>
      <c r="Z206" s="18"/>
      <c r="AA206" s="18" t="s">
        <v>65</v>
      </c>
      <c r="AB206" s="17">
        <v>11</v>
      </c>
    </row>
    <row r="207" spans="1:28" ht="63" customHeight="1">
      <c r="A207" s="17" t="s">
        <v>834</v>
      </c>
      <c r="B207" s="18" t="s">
        <v>48</v>
      </c>
      <c r="C207" s="18" t="s">
        <v>49</v>
      </c>
      <c r="D207" s="18" t="s">
        <v>828</v>
      </c>
      <c r="E207" s="18" t="s">
        <v>829</v>
      </c>
      <c r="F207" s="18" t="s">
        <v>830</v>
      </c>
      <c r="G207" s="39" t="s">
        <v>831</v>
      </c>
      <c r="H207" s="39" t="s">
        <v>832</v>
      </c>
      <c r="I207" s="39" t="s">
        <v>833</v>
      </c>
      <c r="J207" s="39"/>
      <c r="K207" s="18" t="s">
        <v>72</v>
      </c>
      <c r="L207" s="18">
        <v>0</v>
      </c>
      <c r="M207" s="18">
        <v>231010000</v>
      </c>
      <c r="N207" s="18" t="s">
        <v>57</v>
      </c>
      <c r="O207" s="17" t="s">
        <v>113</v>
      </c>
      <c r="P207" s="18" t="s">
        <v>57</v>
      </c>
      <c r="Q207" s="18" t="s">
        <v>59</v>
      </c>
      <c r="R207" s="18" t="s">
        <v>74</v>
      </c>
      <c r="S207" s="18" t="s">
        <v>88</v>
      </c>
      <c r="T207" s="18">
        <v>166</v>
      </c>
      <c r="U207" s="18" t="s">
        <v>89</v>
      </c>
      <c r="V207" s="18">
        <v>0.2</v>
      </c>
      <c r="W207" s="33">
        <v>10000</v>
      </c>
      <c r="X207" s="33">
        <v>2000</v>
      </c>
      <c r="Y207" s="33">
        <f>X207*1.12</f>
        <v>2240</v>
      </c>
      <c r="Z207" s="18"/>
      <c r="AA207" s="18" t="s">
        <v>65</v>
      </c>
      <c r="AB207" s="17"/>
    </row>
    <row r="208" spans="1:28" ht="140.25">
      <c r="A208" s="17" t="s">
        <v>835</v>
      </c>
      <c r="B208" s="18" t="s">
        <v>48</v>
      </c>
      <c r="C208" s="18" t="s">
        <v>49</v>
      </c>
      <c r="D208" s="18" t="s">
        <v>836</v>
      </c>
      <c r="E208" s="18" t="s">
        <v>837</v>
      </c>
      <c r="F208" s="18" t="s">
        <v>838</v>
      </c>
      <c r="G208" s="18" t="s">
        <v>839</v>
      </c>
      <c r="H208" s="18" t="s">
        <v>840</v>
      </c>
      <c r="I208" s="18" t="s">
        <v>841</v>
      </c>
      <c r="J208" s="18"/>
      <c r="K208" s="18" t="s">
        <v>72</v>
      </c>
      <c r="L208" s="18">
        <v>0</v>
      </c>
      <c r="M208" s="18">
        <v>231010000</v>
      </c>
      <c r="N208" s="18" t="s">
        <v>57</v>
      </c>
      <c r="O208" s="18" t="s">
        <v>96</v>
      </c>
      <c r="P208" s="18" t="s">
        <v>57</v>
      </c>
      <c r="Q208" s="18" t="s">
        <v>59</v>
      </c>
      <c r="R208" s="18" t="s">
        <v>74</v>
      </c>
      <c r="S208" s="18" t="s">
        <v>88</v>
      </c>
      <c r="T208" s="18" t="s">
        <v>157</v>
      </c>
      <c r="U208" s="18" t="s">
        <v>129</v>
      </c>
      <c r="V208" s="18">
        <v>1</v>
      </c>
      <c r="W208" s="33">
        <v>53300</v>
      </c>
      <c r="X208" s="33">
        <v>0</v>
      </c>
      <c r="Y208" s="33">
        <v>0</v>
      </c>
      <c r="Z208" s="18"/>
      <c r="AA208" s="18" t="s">
        <v>65</v>
      </c>
      <c r="AB208" s="17">
        <v>11</v>
      </c>
    </row>
    <row r="209" spans="1:28" ht="140.25">
      <c r="A209" s="17" t="s">
        <v>842</v>
      </c>
      <c r="B209" s="18" t="s">
        <v>48</v>
      </c>
      <c r="C209" s="18" t="s">
        <v>49</v>
      </c>
      <c r="D209" s="18" t="s">
        <v>836</v>
      </c>
      <c r="E209" s="18" t="s">
        <v>837</v>
      </c>
      <c r="F209" s="18" t="s">
        <v>838</v>
      </c>
      <c r="G209" s="18" t="s">
        <v>839</v>
      </c>
      <c r="H209" s="18" t="s">
        <v>840</v>
      </c>
      <c r="I209" s="18" t="s">
        <v>841</v>
      </c>
      <c r="J209" s="18"/>
      <c r="K209" s="18" t="s">
        <v>72</v>
      </c>
      <c r="L209" s="18">
        <v>0</v>
      </c>
      <c r="M209" s="18">
        <v>231010000</v>
      </c>
      <c r="N209" s="18" t="s">
        <v>57</v>
      </c>
      <c r="O209" s="18" t="s">
        <v>99</v>
      </c>
      <c r="P209" s="18" t="s">
        <v>57</v>
      </c>
      <c r="Q209" s="18" t="s">
        <v>59</v>
      </c>
      <c r="R209" s="18" t="s">
        <v>74</v>
      </c>
      <c r="S209" s="18" t="s">
        <v>88</v>
      </c>
      <c r="T209" s="18" t="s">
        <v>157</v>
      </c>
      <c r="U209" s="18" t="s">
        <v>129</v>
      </c>
      <c r="V209" s="18">
        <v>1</v>
      </c>
      <c r="W209" s="33">
        <v>53300</v>
      </c>
      <c r="X209" s="33">
        <v>0</v>
      </c>
      <c r="Y209" s="33">
        <f aca="true" t="shared" si="7" ref="Y209:Y214">X209*1.12</f>
        <v>0</v>
      </c>
      <c r="Z209" s="18"/>
      <c r="AA209" s="18" t="s">
        <v>65</v>
      </c>
      <c r="AB209" s="17">
        <v>11</v>
      </c>
    </row>
    <row r="210" spans="1:28" ht="140.25">
      <c r="A210" s="17" t="s">
        <v>843</v>
      </c>
      <c r="B210" s="18" t="s">
        <v>48</v>
      </c>
      <c r="C210" s="18" t="s">
        <v>49</v>
      </c>
      <c r="D210" s="18" t="s">
        <v>836</v>
      </c>
      <c r="E210" s="18" t="s">
        <v>837</v>
      </c>
      <c r="F210" s="18" t="s">
        <v>838</v>
      </c>
      <c r="G210" s="18" t="s">
        <v>839</v>
      </c>
      <c r="H210" s="18" t="s">
        <v>840</v>
      </c>
      <c r="I210" s="18" t="s">
        <v>841</v>
      </c>
      <c r="J210" s="18"/>
      <c r="K210" s="18" t="s">
        <v>72</v>
      </c>
      <c r="L210" s="18">
        <v>0</v>
      </c>
      <c r="M210" s="18">
        <v>231010000</v>
      </c>
      <c r="N210" s="18" t="s">
        <v>57</v>
      </c>
      <c r="O210" s="17" t="s">
        <v>80</v>
      </c>
      <c r="P210" s="18" t="s">
        <v>57</v>
      </c>
      <c r="Q210" s="18" t="s">
        <v>59</v>
      </c>
      <c r="R210" s="18" t="s">
        <v>74</v>
      </c>
      <c r="S210" s="18" t="s">
        <v>88</v>
      </c>
      <c r="T210" s="18" t="s">
        <v>157</v>
      </c>
      <c r="U210" s="18" t="s">
        <v>129</v>
      </c>
      <c r="V210" s="18">
        <v>1</v>
      </c>
      <c r="W210" s="33">
        <v>53300</v>
      </c>
      <c r="X210" s="33">
        <f>V210*W210</f>
        <v>53300</v>
      </c>
      <c r="Y210" s="33">
        <f t="shared" si="7"/>
        <v>59696.00000000001</v>
      </c>
      <c r="Z210" s="18"/>
      <c r="AA210" s="18" t="s">
        <v>65</v>
      </c>
      <c r="AB210" s="17"/>
    </row>
    <row r="211" spans="1:28" ht="102">
      <c r="A211" s="17" t="s">
        <v>844</v>
      </c>
      <c r="B211" s="18" t="s">
        <v>48</v>
      </c>
      <c r="C211" s="18" t="s">
        <v>49</v>
      </c>
      <c r="D211" s="18" t="s">
        <v>845</v>
      </c>
      <c r="E211" s="18" t="s">
        <v>846</v>
      </c>
      <c r="F211" s="18" t="s">
        <v>846</v>
      </c>
      <c r="G211" s="18" t="s">
        <v>847</v>
      </c>
      <c r="H211" s="18" t="s">
        <v>848</v>
      </c>
      <c r="I211" s="39" t="s">
        <v>849</v>
      </c>
      <c r="J211" s="39"/>
      <c r="K211" s="18" t="s">
        <v>72</v>
      </c>
      <c r="L211" s="18">
        <v>0</v>
      </c>
      <c r="M211" s="18">
        <v>231010000</v>
      </c>
      <c r="N211" s="18" t="s">
        <v>57</v>
      </c>
      <c r="O211" s="18" t="s">
        <v>73</v>
      </c>
      <c r="P211" s="18" t="s">
        <v>57</v>
      </c>
      <c r="Q211" s="18" t="s">
        <v>59</v>
      </c>
      <c r="R211" s="18" t="s">
        <v>74</v>
      </c>
      <c r="S211" s="18" t="s">
        <v>88</v>
      </c>
      <c r="T211" s="18" t="s">
        <v>157</v>
      </c>
      <c r="U211" s="18" t="s">
        <v>129</v>
      </c>
      <c r="V211" s="18">
        <v>5</v>
      </c>
      <c r="W211" s="33">
        <f>5357*1.07</f>
        <v>5731.990000000001</v>
      </c>
      <c r="X211" s="33">
        <f>V211*W211</f>
        <v>28659.950000000004</v>
      </c>
      <c r="Y211" s="33">
        <f t="shared" si="7"/>
        <v>32099.144000000008</v>
      </c>
      <c r="Z211" s="18"/>
      <c r="AA211" s="18" t="s">
        <v>65</v>
      </c>
      <c r="AB211" s="17"/>
    </row>
    <row r="212" spans="1:28" ht="102">
      <c r="A212" s="17" t="s">
        <v>850</v>
      </c>
      <c r="B212" s="18" t="s">
        <v>48</v>
      </c>
      <c r="C212" s="18" t="s">
        <v>49</v>
      </c>
      <c r="D212" s="18" t="s">
        <v>851</v>
      </c>
      <c r="E212" s="18" t="s">
        <v>852</v>
      </c>
      <c r="F212" s="18" t="s">
        <v>853</v>
      </c>
      <c r="G212" s="18" t="s">
        <v>854</v>
      </c>
      <c r="H212" s="18" t="s">
        <v>855</v>
      </c>
      <c r="I212" s="18" t="s">
        <v>856</v>
      </c>
      <c r="J212" s="18"/>
      <c r="K212" s="18" t="s">
        <v>72</v>
      </c>
      <c r="L212" s="18">
        <v>0</v>
      </c>
      <c r="M212" s="18">
        <v>231010000</v>
      </c>
      <c r="N212" s="18" t="s">
        <v>57</v>
      </c>
      <c r="O212" s="18" t="s">
        <v>73</v>
      </c>
      <c r="P212" s="18" t="s">
        <v>57</v>
      </c>
      <c r="Q212" s="18" t="s">
        <v>59</v>
      </c>
      <c r="R212" s="18" t="s">
        <v>74</v>
      </c>
      <c r="S212" s="18" t="s">
        <v>88</v>
      </c>
      <c r="T212" s="18" t="s">
        <v>157</v>
      </c>
      <c r="U212" s="18" t="s">
        <v>129</v>
      </c>
      <c r="V212" s="18">
        <v>10</v>
      </c>
      <c r="W212" s="33">
        <v>3000</v>
      </c>
      <c r="X212" s="33">
        <f>V212*W212</f>
        <v>30000</v>
      </c>
      <c r="Y212" s="33">
        <f t="shared" si="7"/>
        <v>33600</v>
      </c>
      <c r="Z212" s="18"/>
      <c r="AA212" s="18" t="s">
        <v>65</v>
      </c>
      <c r="AB212" s="17"/>
    </row>
    <row r="213" spans="1:28" ht="102">
      <c r="A213" s="17" t="s">
        <v>857</v>
      </c>
      <c r="B213" s="18" t="s">
        <v>48</v>
      </c>
      <c r="C213" s="18" t="s">
        <v>49</v>
      </c>
      <c r="D213" s="17" t="s">
        <v>858</v>
      </c>
      <c r="E213" s="17" t="s">
        <v>859</v>
      </c>
      <c r="F213" s="17" t="s">
        <v>860</v>
      </c>
      <c r="G213" s="17" t="s">
        <v>861</v>
      </c>
      <c r="H213" s="17" t="s">
        <v>862</v>
      </c>
      <c r="I213" s="17" t="s">
        <v>863</v>
      </c>
      <c r="J213" s="17"/>
      <c r="K213" s="17" t="s">
        <v>72</v>
      </c>
      <c r="L213" s="17">
        <v>0</v>
      </c>
      <c r="M213" s="18">
        <v>231010000</v>
      </c>
      <c r="N213" s="18" t="s">
        <v>57</v>
      </c>
      <c r="O213" s="18" t="s">
        <v>96</v>
      </c>
      <c r="P213" s="18" t="s">
        <v>57</v>
      </c>
      <c r="Q213" s="18" t="s">
        <v>59</v>
      </c>
      <c r="R213" s="18" t="s">
        <v>74</v>
      </c>
      <c r="S213" s="18" t="s">
        <v>88</v>
      </c>
      <c r="T213" s="18" t="s">
        <v>157</v>
      </c>
      <c r="U213" s="18" t="s">
        <v>129</v>
      </c>
      <c r="V213" s="18">
        <v>2000</v>
      </c>
      <c r="W213" s="33">
        <v>100</v>
      </c>
      <c r="X213" s="33">
        <v>0</v>
      </c>
      <c r="Y213" s="33">
        <f t="shared" si="7"/>
        <v>0</v>
      </c>
      <c r="Z213" s="18"/>
      <c r="AA213" s="18" t="s">
        <v>65</v>
      </c>
      <c r="AB213" s="17">
        <v>6.11</v>
      </c>
    </row>
    <row r="214" spans="1:28" ht="102">
      <c r="A214" s="17" t="s">
        <v>864</v>
      </c>
      <c r="B214" s="18" t="s">
        <v>48</v>
      </c>
      <c r="C214" s="18" t="s">
        <v>49</v>
      </c>
      <c r="D214" s="17" t="s">
        <v>858</v>
      </c>
      <c r="E214" s="17" t="s">
        <v>859</v>
      </c>
      <c r="F214" s="17" t="s">
        <v>860</v>
      </c>
      <c r="G214" s="17" t="s">
        <v>861</v>
      </c>
      <c r="H214" s="17" t="s">
        <v>862</v>
      </c>
      <c r="I214" s="17" t="s">
        <v>865</v>
      </c>
      <c r="J214" s="17"/>
      <c r="K214" s="17" t="s">
        <v>72</v>
      </c>
      <c r="L214" s="17">
        <v>0</v>
      </c>
      <c r="M214" s="18">
        <v>231010000</v>
      </c>
      <c r="N214" s="18" t="s">
        <v>57</v>
      </c>
      <c r="O214" s="18" t="s">
        <v>99</v>
      </c>
      <c r="P214" s="18" t="s">
        <v>57</v>
      </c>
      <c r="Q214" s="18" t="s">
        <v>59</v>
      </c>
      <c r="R214" s="18" t="s">
        <v>74</v>
      </c>
      <c r="S214" s="18" t="s">
        <v>88</v>
      </c>
      <c r="T214" s="18" t="s">
        <v>157</v>
      </c>
      <c r="U214" s="18" t="s">
        <v>129</v>
      </c>
      <c r="V214" s="18">
        <v>2000</v>
      </c>
      <c r="W214" s="33">
        <v>100</v>
      </c>
      <c r="X214" s="33">
        <f>V214*W214</f>
        <v>200000</v>
      </c>
      <c r="Y214" s="33">
        <f t="shared" si="7"/>
        <v>224000.00000000003</v>
      </c>
      <c r="Z214" s="18"/>
      <c r="AA214" s="18" t="s">
        <v>65</v>
      </c>
      <c r="AB214" s="17"/>
    </row>
    <row r="215" spans="1:28" ht="102">
      <c r="A215" s="17" t="s">
        <v>866</v>
      </c>
      <c r="B215" s="18" t="s">
        <v>48</v>
      </c>
      <c r="C215" s="18" t="s">
        <v>49</v>
      </c>
      <c r="D215" s="17" t="s">
        <v>867</v>
      </c>
      <c r="E215" s="17" t="s">
        <v>868</v>
      </c>
      <c r="F215" s="17" t="s">
        <v>869</v>
      </c>
      <c r="G215" s="17" t="s">
        <v>870</v>
      </c>
      <c r="H215" s="17" t="s">
        <v>871</v>
      </c>
      <c r="I215" s="17" t="s">
        <v>872</v>
      </c>
      <c r="J215" s="17"/>
      <c r="K215" s="17" t="s">
        <v>72</v>
      </c>
      <c r="L215" s="18">
        <v>0</v>
      </c>
      <c r="M215" s="18">
        <v>231010000</v>
      </c>
      <c r="N215" s="18" t="s">
        <v>57</v>
      </c>
      <c r="O215" s="18" t="s">
        <v>96</v>
      </c>
      <c r="P215" s="18" t="s">
        <v>57</v>
      </c>
      <c r="Q215" s="18" t="s">
        <v>59</v>
      </c>
      <c r="R215" s="18" t="s">
        <v>74</v>
      </c>
      <c r="S215" s="18" t="s">
        <v>88</v>
      </c>
      <c r="T215" s="18" t="s">
        <v>157</v>
      </c>
      <c r="U215" s="18" t="s">
        <v>129</v>
      </c>
      <c r="V215" s="18">
        <v>20</v>
      </c>
      <c r="W215" s="33">
        <v>30000</v>
      </c>
      <c r="X215" s="33">
        <v>0</v>
      </c>
      <c r="Y215" s="33">
        <v>0</v>
      </c>
      <c r="Z215" s="18"/>
      <c r="AA215" s="18" t="s">
        <v>65</v>
      </c>
      <c r="AB215" s="17">
        <v>11</v>
      </c>
    </row>
    <row r="216" spans="1:28" ht="111.75" customHeight="1">
      <c r="A216" s="17" t="s">
        <v>873</v>
      </c>
      <c r="B216" s="18" t="s">
        <v>48</v>
      </c>
      <c r="C216" s="18" t="s">
        <v>49</v>
      </c>
      <c r="D216" s="17" t="s">
        <v>867</v>
      </c>
      <c r="E216" s="17" t="s">
        <v>868</v>
      </c>
      <c r="F216" s="17" t="s">
        <v>869</v>
      </c>
      <c r="G216" s="17" t="s">
        <v>870</v>
      </c>
      <c r="H216" s="17" t="s">
        <v>871</v>
      </c>
      <c r="I216" s="17" t="s">
        <v>872</v>
      </c>
      <c r="J216" s="17"/>
      <c r="K216" s="17" t="s">
        <v>72</v>
      </c>
      <c r="L216" s="18">
        <v>0</v>
      </c>
      <c r="M216" s="18">
        <v>231010000</v>
      </c>
      <c r="N216" s="18" t="s">
        <v>57</v>
      </c>
      <c r="O216" s="18" t="s">
        <v>99</v>
      </c>
      <c r="P216" s="18" t="s">
        <v>57</v>
      </c>
      <c r="Q216" s="18" t="s">
        <v>59</v>
      </c>
      <c r="R216" s="18" t="s">
        <v>74</v>
      </c>
      <c r="S216" s="18" t="s">
        <v>88</v>
      </c>
      <c r="T216" s="18" t="s">
        <v>157</v>
      </c>
      <c r="U216" s="18" t="s">
        <v>129</v>
      </c>
      <c r="V216" s="18">
        <v>20</v>
      </c>
      <c r="W216" s="33">
        <v>30000</v>
      </c>
      <c r="X216" s="33">
        <v>0</v>
      </c>
      <c r="Y216" s="33">
        <f>X216*1.12</f>
        <v>0</v>
      </c>
      <c r="Z216" s="18"/>
      <c r="AA216" s="18" t="s">
        <v>65</v>
      </c>
      <c r="AB216" s="17">
        <v>6.11</v>
      </c>
    </row>
    <row r="217" spans="1:28" ht="102">
      <c r="A217" s="17" t="s">
        <v>874</v>
      </c>
      <c r="B217" s="18" t="s">
        <v>48</v>
      </c>
      <c r="C217" s="18" t="s">
        <v>49</v>
      </c>
      <c r="D217" s="17" t="s">
        <v>867</v>
      </c>
      <c r="E217" s="17" t="s">
        <v>868</v>
      </c>
      <c r="F217" s="17" t="s">
        <v>869</v>
      </c>
      <c r="G217" s="17" t="s">
        <v>870</v>
      </c>
      <c r="H217" s="17" t="s">
        <v>871</v>
      </c>
      <c r="I217" s="17" t="s">
        <v>875</v>
      </c>
      <c r="J217" s="17"/>
      <c r="K217" s="17" t="s">
        <v>72</v>
      </c>
      <c r="L217" s="18">
        <v>0</v>
      </c>
      <c r="M217" s="18">
        <v>231010000</v>
      </c>
      <c r="N217" s="18" t="s">
        <v>57</v>
      </c>
      <c r="O217" s="17" t="s">
        <v>80</v>
      </c>
      <c r="P217" s="18" t="s">
        <v>57</v>
      </c>
      <c r="Q217" s="18" t="s">
        <v>59</v>
      </c>
      <c r="R217" s="18" t="s">
        <v>74</v>
      </c>
      <c r="S217" s="18" t="s">
        <v>88</v>
      </c>
      <c r="T217" s="18" t="s">
        <v>157</v>
      </c>
      <c r="U217" s="18" t="s">
        <v>129</v>
      </c>
      <c r="V217" s="18">
        <v>20</v>
      </c>
      <c r="W217" s="33">
        <v>30000</v>
      </c>
      <c r="X217" s="33">
        <f>V217*W217</f>
        <v>600000</v>
      </c>
      <c r="Y217" s="33">
        <f>X217*1.12</f>
        <v>672000.0000000001</v>
      </c>
      <c r="Z217" s="18"/>
      <c r="AA217" s="18" t="s">
        <v>65</v>
      </c>
      <c r="AB217" s="17"/>
    </row>
    <row r="218" spans="1:28" ht="102">
      <c r="A218" s="17" t="s">
        <v>876</v>
      </c>
      <c r="B218" s="18" t="s">
        <v>48</v>
      </c>
      <c r="C218" s="18" t="s">
        <v>49</v>
      </c>
      <c r="D218" s="17" t="s">
        <v>877</v>
      </c>
      <c r="E218" s="17" t="s">
        <v>878</v>
      </c>
      <c r="F218" s="17"/>
      <c r="G218" s="17" t="s">
        <v>879</v>
      </c>
      <c r="H218" s="17"/>
      <c r="I218" s="17"/>
      <c r="J218" s="17"/>
      <c r="K218" s="17" t="s">
        <v>72</v>
      </c>
      <c r="L218" s="18">
        <v>0</v>
      </c>
      <c r="M218" s="18">
        <v>231010000</v>
      </c>
      <c r="N218" s="18" t="s">
        <v>57</v>
      </c>
      <c r="O218" s="18" t="s">
        <v>96</v>
      </c>
      <c r="P218" s="18" t="s">
        <v>57</v>
      </c>
      <c r="Q218" s="18" t="s">
        <v>59</v>
      </c>
      <c r="R218" s="18" t="s">
        <v>74</v>
      </c>
      <c r="S218" s="18" t="s">
        <v>88</v>
      </c>
      <c r="T218" s="18">
        <v>5111</v>
      </c>
      <c r="U218" s="18" t="s">
        <v>121</v>
      </c>
      <c r="V218" s="18">
        <v>5</v>
      </c>
      <c r="W218" s="33">
        <v>4000</v>
      </c>
      <c r="X218" s="33">
        <v>0</v>
      </c>
      <c r="Y218" s="33">
        <v>0</v>
      </c>
      <c r="Z218" s="18"/>
      <c r="AA218" s="18" t="s">
        <v>65</v>
      </c>
      <c r="AB218" s="17">
        <v>11</v>
      </c>
    </row>
    <row r="219" spans="1:28" ht="102">
      <c r="A219" s="17" t="s">
        <v>880</v>
      </c>
      <c r="B219" s="18" t="s">
        <v>48</v>
      </c>
      <c r="C219" s="18" t="s">
        <v>49</v>
      </c>
      <c r="D219" s="17" t="s">
        <v>877</v>
      </c>
      <c r="E219" s="17" t="s">
        <v>878</v>
      </c>
      <c r="F219" s="17"/>
      <c r="G219" s="17" t="s">
        <v>879</v>
      </c>
      <c r="H219" s="17"/>
      <c r="I219" s="17"/>
      <c r="J219" s="17"/>
      <c r="K219" s="17" t="s">
        <v>72</v>
      </c>
      <c r="L219" s="18">
        <v>0</v>
      </c>
      <c r="M219" s="18">
        <v>231010000</v>
      </c>
      <c r="N219" s="18" t="s">
        <v>57</v>
      </c>
      <c r="O219" s="18" t="s">
        <v>99</v>
      </c>
      <c r="P219" s="18" t="s">
        <v>57</v>
      </c>
      <c r="Q219" s="18" t="s">
        <v>59</v>
      </c>
      <c r="R219" s="18" t="s">
        <v>74</v>
      </c>
      <c r="S219" s="18" t="s">
        <v>88</v>
      </c>
      <c r="T219" s="18">
        <v>5111</v>
      </c>
      <c r="U219" s="18" t="s">
        <v>121</v>
      </c>
      <c r="V219" s="18">
        <v>5</v>
      </c>
      <c r="W219" s="33">
        <v>4000</v>
      </c>
      <c r="X219" s="33">
        <v>0</v>
      </c>
      <c r="Y219" s="33">
        <f>X219*1.12</f>
        <v>0</v>
      </c>
      <c r="Z219" s="18"/>
      <c r="AA219" s="18" t="s">
        <v>65</v>
      </c>
      <c r="AB219" s="17">
        <v>11</v>
      </c>
    </row>
    <row r="220" spans="1:28" ht="102">
      <c r="A220" s="17" t="s">
        <v>881</v>
      </c>
      <c r="B220" s="18" t="s">
        <v>48</v>
      </c>
      <c r="C220" s="18" t="s">
        <v>49</v>
      </c>
      <c r="D220" s="17" t="s">
        <v>877</v>
      </c>
      <c r="E220" s="17" t="s">
        <v>878</v>
      </c>
      <c r="F220" s="17"/>
      <c r="G220" s="17" t="s">
        <v>879</v>
      </c>
      <c r="H220" s="17"/>
      <c r="I220" s="17"/>
      <c r="J220" s="17"/>
      <c r="K220" s="17" t="s">
        <v>72</v>
      </c>
      <c r="L220" s="18">
        <v>0</v>
      </c>
      <c r="M220" s="18">
        <v>231010000</v>
      </c>
      <c r="N220" s="18" t="s">
        <v>57</v>
      </c>
      <c r="O220" s="17" t="s">
        <v>80</v>
      </c>
      <c r="P220" s="18" t="s">
        <v>57</v>
      </c>
      <c r="Q220" s="18" t="s">
        <v>59</v>
      </c>
      <c r="R220" s="18" t="s">
        <v>74</v>
      </c>
      <c r="S220" s="18" t="s">
        <v>88</v>
      </c>
      <c r="T220" s="18">
        <v>5111</v>
      </c>
      <c r="U220" s="18" t="s">
        <v>121</v>
      </c>
      <c r="V220" s="18">
        <v>5</v>
      </c>
      <c r="W220" s="33">
        <v>4000</v>
      </c>
      <c r="X220" s="33">
        <f>V220*W220</f>
        <v>20000</v>
      </c>
      <c r="Y220" s="33">
        <f>X220*1.12</f>
        <v>22400.000000000004</v>
      </c>
      <c r="Z220" s="18"/>
      <c r="AA220" s="18" t="s">
        <v>65</v>
      </c>
      <c r="AB220" s="17"/>
    </row>
    <row r="221" spans="1:28" ht="98.25" customHeight="1">
      <c r="A221" s="17" t="s">
        <v>882</v>
      </c>
      <c r="B221" s="18" t="s">
        <v>48</v>
      </c>
      <c r="C221" s="18" t="s">
        <v>49</v>
      </c>
      <c r="D221" s="17" t="s">
        <v>883</v>
      </c>
      <c r="E221" s="17" t="s">
        <v>884</v>
      </c>
      <c r="F221" s="17"/>
      <c r="G221" s="17" t="s">
        <v>885</v>
      </c>
      <c r="H221" s="17"/>
      <c r="I221" s="17"/>
      <c r="J221" s="17"/>
      <c r="K221" s="18" t="s">
        <v>72</v>
      </c>
      <c r="L221" s="18">
        <v>0</v>
      </c>
      <c r="M221" s="18">
        <v>231010000</v>
      </c>
      <c r="N221" s="18" t="s">
        <v>57</v>
      </c>
      <c r="O221" s="18" t="s">
        <v>96</v>
      </c>
      <c r="P221" s="18" t="s">
        <v>57</v>
      </c>
      <c r="Q221" s="18" t="s">
        <v>59</v>
      </c>
      <c r="R221" s="18" t="s">
        <v>74</v>
      </c>
      <c r="S221" s="18" t="s">
        <v>88</v>
      </c>
      <c r="T221" s="18">
        <v>5111</v>
      </c>
      <c r="U221" s="18" t="s">
        <v>121</v>
      </c>
      <c r="V221" s="18">
        <v>5</v>
      </c>
      <c r="W221" s="33">
        <v>6000</v>
      </c>
      <c r="X221" s="33">
        <v>0</v>
      </c>
      <c r="Y221" s="33">
        <v>0</v>
      </c>
      <c r="Z221" s="18"/>
      <c r="AA221" s="18" t="s">
        <v>65</v>
      </c>
      <c r="AB221" s="17">
        <v>11</v>
      </c>
    </row>
    <row r="222" spans="1:28" ht="98.25" customHeight="1">
      <c r="A222" s="17" t="s">
        <v>886</v>
      </c>
      <c r="B222" s="18" t="s">
        <v>48</v>
      </c>
      <c r="C222" s="18" t="s">
        <v>49</v>
      </c>
      <c r="D222" s="17" t="s">
        <v>883</v>
      </c>
      <c r="E222" s="17" t="s">
        <v>884</v>
      </c>
      <c r="F222" s="17"/>
      <c r="G222" s="17" t="s">
        <v>885</v>
      </c>
      <c r="H222" s="17"/>
      <c r="I222" s="17"/>
      <c r="J222" s="17"/>
      <c r="K222" s="18" t="s">
        <v>72</v>
      </c>
      <c r="L222" s="18">
        <v>0</v>
      </c>
      <c r="M222" s="18">
        <v>231010000</v>
      </c>
      <c r="N222" s="18" t="s">
        <v>57</v>
      </c>
      <c r="O222" s="18" t="s">
        <v>99</v>
      </c>
      <c r="P222" s="18" t="s">
        <v>57</v>
      </c>
      <c r="Q222" s="18" t="s">
        <v>59</v>
      </c>
      <c r="R222" s="18" t="s">
        <v>74</v>
      </c>
      <c r="S222" s="18" t="s">
        <v>88</v>
      </c>
      <c r="T222" s="18">
        <v>5111</v>
      </c>
      <c r="U222" s="18" t="s">
        <v>121</v>
      </c>
      <c r="V222" s="18">
        <v>5</v>
      </c>
      <c r="W222" s="33">
        <v>6000</v>
      </c>
      <c r="X222" s="33">
        <v>0</v>
      </c>
      <c r="Y222" s="33">
        <f>X222*1.12</f>
        <v>0</v>
      </c>
      <c r="Z222" s="18"/>
      <c r="AA222" s="18" t="s">
        <v>65</v>
      </c>
      <c r="AB222" s="17">
        <v>11</v>
      </c>
    </row>
    <row r="223" spans="1:28" ht="98.25" customHeight="1">
      <c r="A223" s="17" t="s">
        <v>887</v>
      </c>
      <c r="B223" s="18" t="s">
        <v>48</v>
      </c>
      <c r="C223" s="18" t="s">
        <v>49</v>
      </c>
      <c r="D223" s="17" t="s">
        <v>883</v>
      </c>
      <c r="E223" s="17" t="s">
        <v>884</v>
      </c>
      <c r="F223" s="17"/>
      <c r="G223" s="17" t="s">
        <v>885</v>
      </c>
      <c r="H223" s="17"/>
      <c r="I223" s="17"/>
      <c r="J223" s="17"/>
      <c r="K223" s="18" t="s">
        <v>72</v>
      </c>
      <c r="L223" s="18">
        <v>0</v>
      </c>
      <c r="M223" s="18">
        <v>231010000</v>
      </c>
      <c r="N223" s="18" t="s">
        <v>57</v>
      </c>
      <c r="O223" s="17" t="s">
        <v>80</v>
      </c>
      <c r="P223" s="18" t="s">
        <v>57</v>
      </c>
      <c r="Q223" s="18" t="s">
        <v>59</v>
      </c>
      <c r="R223" s="18" t="s">
        <v>74</v>
      </c>
      <c r="S223" s="18" t="s">
        <v>88</v>
      </c>
      <c r="T223" s="18">
        <v>5111</v>
      </c>
      <c r="U223" s="18" t="s">
        <v>121</v>
      </c>
      <c r="V223" s="18">
        <v>5</v>
      </c>
      <c r="W223" s="33">
        <v>6000</v>
      </c>
      <c r="X223" s="33">
        <f>V223*W223</f>
        <v>30000</v>
      </c>
      <c r="Y223" s="33">
        <f>X223*1.12</f>
        <v>33600</v>
      </c>
      <c r="Z223" s="18"/>
      <c r="AA223" s="18" t="s">
        <v>65</v>
      </c>
      <c r="AB223" s="17"/>
    </row>
    <row r="224" spans="1:28" ht="102">
      <c r="A224" s="17" t="s">
        <v>888</v>
      </c>
      <c r="B224" s="18" t="s">
        <v>48</v>
      </c>
      <c r="C224" s="18" t="s">
        <v>49</v>
      </c>
      <c r="D224" s="17" t="s">
        <v>867</v>
      </c>
      <c r="E224" s="17" t="s">
        <v>868</v>
      </c>
      <c r="F224" s="17" t="s">
        <v>868</v>
      </c>
      <c r="G224" s="17" t="s">
        <v>889</v>
      </c>
      <c r="H224" s="17" t="s">
        <v>890</v>
      </c>
      <c r="I224" s="17" t="s">
        <v>891</v>
      </c>
      <c r="J224" s="17"/>
      <c r="K224" s="17" t="s">
        <v>72</v>
      </c>
      <c r="L224" s="17">
        <v>0</v>
      </c>
      <c r="M224" s="18">
        <v>231010000</v>
      </c>
      <c r="N224" s="17" t="s">
        <v>57</v>
      </c>
      <c r="O224" s="17" t="s">
        <v>96</v>
      </c>
      <c r="P224" s="17" t="s">
        <v>57</v>
      </c>
      <c r="Q224" s="17" t="s">
        <v>59</v>
      </c>
      <c r="R224" s="17" t="s">
        <v>74</v>
      </c>
      <c r="S224" s="17" t="s">
        <v>88</v>
      </c>
      <c r="T224" s="17" t="s">
        <v>157</v>
      </c>
      <c r="U224" s="17" t="s">
        <v>129</v>
      </c>
      <c r="V224" s="17">
        <v>20</v>
      </c>
      <c r="W224" s="23">
        <v>30000</v>
      </c>
      <c r="X224" s="23">
        <v>0</v>
      </c>
      <c r="Y224" s="23">
        <v>0</v>
      </c>
      <c r="Z224" s="17"/>
      <c r="AA224" s="18" t="s">
        <v>65</v>
      </c>
      <c r="AB224" s="17">
        <v>11</v>
      </c>
    </row>
    <row r="225" spans="1:28" ht="102">
      <c r="A225" s="17" t="s">
        <v>892</v>
      </c>
      <c r="B225" s="18" t="s">
        <v>48</v>
      </c>
      <c r="C225" s="18" t="s">
        <v>49</v>
      </c>
      <c r="D225" s="17" t="s">
        <v>867</v>
      </c>
      <c r="E225" s="17" t="s">
        <v>868</v>
      </c>
      <c r="F225" s="17" t="s">
        <v>868</v>
      </c>
      <c r="G225" s="17" t="s">
        <v>889</v>
      </c>
      <c r="H225" s="17" t="s">
        <v>890</v>
      </c>
      <c r="I225" s="17" t="s">
        <v>891</v>
      </c>
      <c r="J225" s="17"/>
      <c r="K225" s="17" t="s">
        <v>72</v>
      </c>
      <c r="L225" s="17">
        <v>0</v>
      </c>
      <c r="M225" s="18">
        <v>231010000</v>
      </c>
      <c r="N225" s="17" t="s">
        <v>57</v>
      </c>
      <c r="O225" s="18" t="s">
        <v>99</v>
      </c>
      <c r="P225" s="17" t="s">
        <v>57</v>
      </c>
      <c r="Q225" s="17" t="s">
        <v>59</v>
      </c>
      <c r="R225" s="17" t="s">
        <v>74</v>
      </c>
      <c r="S225" s="17" t="s">
        <v>88</v>
      </c>
      <c r="T225" s="17" t="s">
        <v>157</v>
      </c>
      <c r="U225" s="17" t="s">
        <v>129</v>
      </c>
      <c r="V225" s="17">
        <v>20</v>
      </c>
      <c r="W225" s="23">
        <v>30000</v>
      </c>
      <c r="X225" s="23">
        <v>0</v>
      </c>
      <c r="Y225" s="23">
        <f>X225*1.12</f>
        <v>0</v>
      </c>
      <c r="Z225" s="17"/>
      <c r="AA225" s="18" t="s">
        <v>65</v>
      </c>
      <c r="AB225" s="17">
        <v>11</v>
      </c>
    </row>
    <row r="226" spans="1:28" ht="102">
      <c r="A226" s="17" t="s">
        <v>893</v>
      </c>
      <c r="B226" s="18" t="s">
        <v>48</v>
      </c>
      <c r="C226" s="18" t="s">
        <v>49</v>
      </c>
      <c r="D226" s="17" t="s">
        <v>867</v>
      </c>
      <c r="E226" s="17" t="s">
        <v>868</v>
      </c>
      <c r="F226" s="17" t="s">
        <v>868</v>
      </c>
      <c r="G226" s="17" t="s">
        <v>889</v>
      </c>
      <c r="H226" s="17" t="s">
        <v>890</v>
      </c>
      <c r="I226" s="17" t="s">
        <v>891</v>
      </c>
      <c r="J226" s="17"/>
      <c r="K226" s="17" t="s">
        <v>72</v>
      </c>
      <c r="L226" s="17">
        <v>0</v>
      </c>
      <c r="M226" s="18">
        <v>231010000</v>
      </c>
      <c r="N226" s="17" t="s">
        <v>57</v>
      </c>
      <c r="O226" s="17" t="s">
        <v>80</v>
      </c>
      <c r="P226" s="17" t="s">
        <v>57</v>
      </c>
      <c r="Q226" s="17" t="s">
        <v>59</v>
      </c>
      <c r="R226" s="17" t="s">
        <v>74</v>
      </c>
      <c r="S226" s="17" t="s">
        <v>88</v>
      </c>
      <c r="T226" s="17" t="s">
        <v>157</v>
      </c>
      <c r="U226" s="17" t="s">
        <v>129</v>
      </c>
      <c r="V226" s="17">
        <v>20</v>
      </c>
      <c r="W226" s="23">
        <v>30000</v>
      </c>
      <c r="X226" s="23">
        <f>V226*W226</f>
        <v>600000</v>
      </c>
      <c r="Y226" s="23">
        <f>X226*1.12</f>
        <v>672000.0000000001</v>
      </c>
      <c r="Z226" s="17"/>
      <c r="AA226" s="18" t="s">
        <v>65</v>
      </c>
      <c r="AB226" s="17"/>
    </row>
    <row r="227" spans="1:28" ht="64.5" customHeight="1">
      <c r="A227" s="17" t="s">
        <v>894</v>
      </c>
      <c r="B227" s="18" t="s">
        <v>48</v>
      </c>
      <c r="C227" s="18" t="s">
        <v>49</v>
      </c>
      <c r="D227" s="17" t="s">
        <v>895</v>
      </c>
      <c r="E227" s="17" t="s">
        <v>896</v>
      </c>
      <c r="F227" s="17" t="s">
        <v>897</v>
      </c>
      <c r="G227" s="17" t="s">
        <v>898</v>
      </c>
      <c r="H227" s="17" t="s">
        <v>899</v>
      </c>
      <c r="I227" s="17" t="s">
        <v>900</v>
      </c>
      <c r="J227" s="17"/>
      <c r="K227" s="18" t="s">
        <v>72</v>
      </c>
      <c r="L227" s="18">
        <v>0</v>
      </c>
      <c r="M227" s="18">
        <v>231010000</v>
      </c>
      <c r="N227" s="18" t="s">
        <v>57</v>
      </c>
      <c r="O227" s="18" t="s">
        <v>73</v>
      </c>
      <c r="P227" s="18" t="s">
        <v>57</v>
      </c>
      <c r="Q227" s="18" t="s">
        <v>59</v>
      </c>
      <c r="R227" s="18" t="s">
        <v>74</v>
      </c>
      <c r="S227" s="18" t="s">
        <v>88</v>
      </c>
      <c r="T227" s="18" t="s">
        <v>157</v>
      </c>
      <c r="U227" s="18" t="s">
        <v>901</v>
      </c>
      <c r="V227" s="18"/>
      <c r="W227" s="33">
        <v>1200000</v>
      </c>
      <c r="X227" s="33">
        <f>V227*W227</f>
        <v>0</v>
      </c>
      <c r="Y227" s="33">
        <f aca="true" t="shared" si="8" ref="Y227:Y232">X227*1.12</f>
        <v>0</v>
      </c>
      <c r="Z227" s="18"/>
      <c r="AA227" s="18" t="s">
        <v>65</v>
      </c>
      <c r="AB227" s="56" t="s">
        <v>902</v>
      </c>
    </row>
    <row r="228" spans="1:28" ht="66.75" customHeight="1">
      <c r="A228" s="17" t="s">
        <v>903</v>
      </c>
      <c r="B228" s="18" t="s">
        <v>48</v>
      </c>
      <c r="C228" s="18" t="s">
        <v>49</v>
      </c>
      <c r="D228" s="17" t="s">
        <v>895</v>
      </c>
      <c r="E228" s="17" t="s">
        <v>896</v>
      </c>
      <c r="F228" s="17" t="s">
        <v>897</v>
      </c>
      <c r="G228" s="17" t="s">
        <v>898</v>
      </c>
      <c r="H228" s="17" t="s">
        <v>899</v>
      </c>
      <c r="I228" s="17" t="s">
        <v>900</v>
      </c>
      <c r="J228" s="17"/>
      <c r="K228" s="18" t="s">
        <v>72</v>
      </c>
      <c r="L228" s="18">
        <v>0</v>
      </c>
      <c r="M228" s="18">
        <v>231010000</v>
      </c>
      <c r="N228" s="18" t="s">
        <v>57</v>
      </c>
      <c r="O228" s="18" t="s">
        <v>73</v>
      </c>
      <c r="P228" s="18" t="s">
        <v>57</v>
      </c>
      <c r="Q228" s="18" t="s">
        <v>59</v>
      </c>
      <c r="R228" s="18" t="s">
        <v>74</v>
      </c>
      <c r="S228" s="18" t="s">
        <v>88</v>
      </c>
      <c r="T228" s="18" t="s">
        <v>157</v>
      </c>
      <c r="U228" s="18" t="s">
        <v>901</v>
      </c>
      <c r="V228" s="18">
        <v>1</v>
      </c>
      <c r="W228" s="33">
        <v>1200000</v>
      </c>
      <c r="X228" s="33">
        <f>V228*W228</f>
        <v>1200000</v>
      </c>
      <c r="Y228" s="33">
        <f t="shared" si="8"/>
        <v>1344000.0000000002</v>
      </c>
      <c r="Z228" s="18"/>
      <c r="AA228" s="18" t="s">
        <v>65</v>
      </c>
      <c r="AB228" s="56"/>
    </row>
    <row r="229" spans="1:28" ht="102">
      <c r="A229" s="17" t="s">
        <v>904</v>
      </c>
      <c r="B229" s="18" t="s">
        <v>48</v>
      </c>
      <c r="C229" s="18" t="s">
        <v>49</v>
      </c>
      <c r="D229" s="18" t="s">
        <v>905</v>
      </c>
      <c r="E229" s="17" t="s">
        <v>906</v>
      </c>
      <c r="F229" s="17" t="s">
        <v>907</v>
      </c>
      <c r="G229" s="17" t="s">
        <v>908</v>
      </c>
      <c r="H229" s="17" t="s">
        <v>909</v>
      </c>
      <c r="I229" s="17" t="s">
        <v>910</v>
      </c>
      <c r="J229" s="17"/>
      <c r="K229" s="17" t="s">
        <v>72</v>
      </c>
      <c r="L229" s="17">
        <v>0</v>
      </c>
      <c r="M229" s="18">
        <v>231010000</v>
      </c>
      <c r="N229" s="18" t="s">
        <v>57</v>
      </c>
      <c r="O229" s="18" t="s">
        <v>96</v>
      </c>
      <c r="P229" s="18" t="s">
        <v>57</v>
      </c>
      <c r="Q229" s="18" t="s">
        <v>59</v>
      </c>
      <c r="R229" s="18" t="s">
        <v>74</v>
      </c>
      <c r="S229" s="18" t="s">
        <v>88</v>
      </c>
      <c r="T229" s="18" t="s">
        <v>157</v>
      </c>
      <c r="U229" s="18" t="s">
        <v>129</v>
      </c>
      <c r="V229" s="18">
        <v>50</v>
      </c>
      <c r="W229" s="33">
        <v>250</v>
      </c>
      <c r="X229" s="33">
        <v>0</v>
      </c>
      <c r="Y229" s="33">
        <f t="shared" si="8"/>
        <v>0</v>
      </c>
      <c r="Z229" s="18"/>
      <c r="AA229" s="18" t="s">
        <v>65</v>
      </c>
      <c r="AB229" s="17" t="s">
        <v>911</v>
      </c>
    </row>
    <row r="230" spans="1:28" ht="102">
      <c r="A230" s="17" t="s">
        <v>912</v>
      </c>
      <c r="B230" s="18" t="s">
        <v>48</v>
      </c>
      <c r="C230" s="18" t="s">
        <v>49</v>
      </c>
      <c r="D230" s="18" t="s">
        <v>905</v>
      </c>
      <c r="E230" s="17" t="s">
        <v>906</v>
      </c>
      <c r="F230" s="17" t="s">
        <v>907</v>
      </c>
      <c r="G230" s="17" t="s">
        <v>908</v>
      </c>
      <c r="H230" s="17" t="s">
        <v>909</v>
      </c>
      <c r="I230" s="17" t="s">
        <v>913</v>
      </c>
      <c r="J230" s="17"/>
      <c r="K230" s="17" t="s">
        <v>72</v>
      </c>
      <c r="L230" s="17">
        <v>0</v>
      </c>
      <c r="M230" s="18">
        <v>231010000</v>
      </c>
      <c r="N230" s="18" t="s">
        <v>57</v>
      </c>
      <c r="O230" s="18" t="s">
        <v>99</v>
      </c>
      <c r="P230" s="18" t="s">
        <v>57</v>
      </c>
      <c r="Q230" s="18" t="s">
        <v>59</v>
      </c>
      <c r="R230" s="18" t="s">
        <v>74</v>
      </c>
      <c r="S230" s="18" t="s">
        <v>88</v>
      </c>
      <c r="T230" s="18" t="s">
        <v>157</v>
      </c>
      <c r="U230" s="18" t="s">
        <v>129</v>
      </c>
      <c r="V230" s="18">
        <v>50</v>
      </c>
      <c r="W230" s="33">
        <v>250</v>
      </c>
      <c r="X230" s="33">
        <f>V230*W230</f>
        <v>12500</v>
      </c>
      <c r="Y230" s="33">
        <f t="shared" si="8"/>
        <v>14000.000000000002</v>
      </c>
      <c r="Z230" s="18"/>
      <c r="AA230" s="18" t="s">
        <v>65</v>
      </c>
      <c r="AB230" s="17"/>
    </row>
    <row r="231" spans="1:28" ht="102">
      <c r="A231" s="17" t="s">
        <v>914</v>
      </c>
      <c r="B231" s="18" t="s">
        <v>48</v>
      </c>
      <c r="C231" s="18" t="s">
        <v>49</v>
      </c>
      <c r="D231" s="17" t="s">
        <v>915</v>
      </c>
      <c r="E231" s="17" t="s">
        <v>916</v>
      </c>
      <c r="F231" s="17" t="s">
        <v>917</v>
      </c>
      <c r="G231" s="17" t="s">
        <v>918</v>
      </c>
      <c r="H231" s="17" t="s">
        <v>919</v>
      </c>
      <c r="I231" s="17" t="s">
        <v>920</v>
      </c>
      <c r="J231" s="17"/>
      <c r="K231" s="18" t="s">
        <v>72</v>
      </c>
      <c r="L231" s="18">
        <v>0</v>
      </c>
      <c r="M231" s="18">
        <v>231010000</v>
      </c>
      <c r="N231" s="18" t="s">
        <v>57</v>
      </c>
      <c r="O231" s="18" t="s">
        <v>96</v>
      </c>
      <c r="P231" s="18" t="s">
        <v>57</v>
      </c>
      <c r="Q231" s="18" t="s">
        <v>59</v>
      </c>
      <c r="R231" s="18" t="s">
        <v>74</v>
      </c>
      <c r="S231" s="18" t="s">
        <v>88</v>
      </c>
      <c r="T231" s="18" t="s">
        <v>157</v>
      </c>
      <c r="U231" s="18" t="s">
        <v>129</v>
      </c>
      <c r="V231" s="18">
        <v>10</v>
      </c>
      <c r="W231" s="33">
        <v>3000</v>
      </c>
      <c r="X231" s="33">
        <v>0</v>
      </c>
      <c r="Y231" s="33">
        <f t="shared" si="8"/>
        <v>0</v>
      </c>
      <c r="Z231" s="18"/>
      <c r="AA231" s="18" t="s">
        <v>65</v>
      </c>
      <c r="AB231" s="17">
        <v>11</v>
      </c>
    </row>
    <row r="232" spans="1:28" ht="102">
      <c r="A232" s="17" t="s">
        <v>921</v>
      </c>
      <c r="B232" s="18" t="s">
        <v>48</v>
      </c>
      <c r="C232" s="18" t="s">
        <v>49</v>
      </c>
      <c r="D232" s="17" t="s">
        <v>915</v>
      </c>
      <c r="E232" s="17" t="s">
        <v>916</v>
      </c>
      <c r="F232" s="17" t="s">
        <v>917</v>
      </c>
      <c r="G232" s="17" t="s">
        <v>918</v>
      </c>
      <c r="H232" s="17" t="s">
        <v>919</v>
      </c>
      <c r="I232" s="17" t="s">
        <v>920</v>
      </c>
      <c r="J232" s="17"/>
      <c r="K232" s="18" t="s">
        <v>72</v>
      </c>
      <c r="L232" s="18">
        <v>0</v>
      </c>
      <c r="M232" s="18">
        <v>231010000</v>
      </c>
      <c r="N232" s="18" t="s">
        <v>57</v>
      </c>
      <c r="O232" s="18" t="s">
        <v>99</v>
      </c>
      <c r="P232" s="18" t="s">
        <v>57</v>
      </c>
      <c r="Q232" s="18" t="s">
        <v>59</v>
      </c>
      <c r="R232" s="18" t="s">
        <v>74</v>
      </c>
      <c r="S232" s="18" t="s">
        <v>88</v>
      </c>
      <c r="T232" s="18" t="s">
        <v>157</v>
      </c>
      <c r="U232" s="18" t="s">
        <v>129</v>
      </c>
      <c r="V232" s="18">
        <v>10</v>
      </c>
      <c r="W232" s="33">
        <v>3000</v>
      </c>
      <c r="X232" s="33">
        <f>V232*W232</f>
        <v>30000</v>
      </c>
      <c r="Y232" s="33">
        <f t="shared" si="8"/>
        <v>33600</v>
      </c>
      <c r="Z232" s="18"/>
      <c r="AA232" s="18" t="s">
        <v>65</v>
      </c>
      <c r="AB232" s="17"/>
    </row>
    <row r="233" spans="1:28" ht="84.75" customHeight="1">
      <c r="A233" s="17" t="s">
        <v>922</v>
      </c>
      <c r="B233" s="18" t="s">
        <v>48</v>
      </c>
      <c r="C233" s="18" t="s">
        <v>49</v>
      </c>
      <c r="D233" s="17" t="s">
        <v>923</v>
      </c>
      <c r="E233" s="17" t="s">
        <v>924</v>
      </c>
      <c r="F233" s="17" t="s">
        <v>925</v>
      </c>
      <c r="G233" s="17" t="s">
        <v>926</v>
      </c>
      <c r="H233" s="17" t="s">
        <v>927</v>
      </c>
      <c r="I233" s="17" t="s">
        <v>928</v>
      </c>
      <c r="J233" s="17"/>
      <c r="K233" s="18" t="s">
        <v>72</v>
      </c>
      <c r="L233" s="18">
        <v>0</v>
      </c>
      <c r="M233" s="18">
        <v>231010000</v>
      </c>
      <c r="N233" s="18" t="s">
        <v>57</v>
      </c>
      <c r="O233" s="18" t="s">
        <v>107</v>
      </c>
      <c r="P233" s="18" t="s">
        <v>57</v>
      </c>
      <c r="Q233" s="18" t="s">
        <v>59</v>
      </c>
      <c r="R233" s="18" t="s">
        <v>74</v>
      </c>
      <c r="S233" s="18" t="s">
        <v>88</v>
      </c>
      <c r="T233" s="18" t="s">
        <v>157</v>
      </c>
      <c r="U233" s="18" t="s">
        <v>129</v>
      </c>
      <c r="V233" s="18">
        <v>20</v>
      </c>
      <c r="W233" s="33">
        <v>400</v>
      </c>
      <c r="X233" s="33">
        <v>0</v>
      </c>
      <c r="Y233" s="33">
        <f>X233*1.12</f>
        <v>0</v>
      </c>
      <c r="Z233" s="18"/>
      <c r="AA233" s="18" t="s">
        <v>65</v>
      </c>
      <c r="AB233" s="17">
        <v>11</v>
      </c>
    </row>
    <row r="234" spans="1:28" ht="84.75" customHeight="1">
      <c r="A234" s="17" t="s">
        <v>929</v>
      </c>
      <c r="B234" s="18" t="s">
        <v>48</v>
      </c>
      <c r="C234" s="18" t="s">
        <v>49</v>
      </c>
      <c r="D234" s="17" t="s">
        <v>923</v>
      </c>
      <c r="E234" s="17" t="s">
        <v>924</v>
      </c>
      <c r="F234" s="17" t="s">
        <v>925</v>
      </c>
      <c r="G234" s="17" t="s">
        <v>926</v>
      </c>
      <c r="H234" s="17" t="s">
        <v>927</v>
      </c>
      <c r="I234" s="17" t="s">
        <v>928</v>
      </c>
      <c r="J234" s="17"/>
      <c r="K234" s="18" t="s">
        <v>72</v>
      </c>
      <c r="L234" s="18">
        <v>0</v>
      </c>
      <c r="M234" s="18">
        <v>231010000</v>
      </c>
      <c r="N234" s="18" t="s">
        <v>57</v>
      </c>
      <c r="O234" s="17" t="s">
        <v>113</v>
      </c>
      <c r="P234" s="18" t="s">
        <v>57</v>
      </c>
      <c r="Q234" s="18" t="s">
        <v>59</v>
      </c>
      <c r="R234" s="18" t="s">
        <v>74</v>
      </c>
      <c r="S234" s="18" t="s">
        <v>88</v>
      </c>
      <c r="T234" s="18" t="s">
        <v>157</v>
      </c>
      <c r="U234" s="18" t="s">
        <v>129</v>
      </c>
      <c r="V234" s="18">
        <v>20</v>
      </c>
      <c r="W234" s="33">
        <v>400</v>
      </c>
      <c r="X234" s="33">
        <f>V234*W234</f>
        <v>8000</v>
      </c>
      <c r="Y234" s="33">
        <f>X234*1.12</f>
        <v>8960</v>
      </c>
      <c r="Z234" s="18"/>
      <c r="AA234" s="18" t="s">
        <v>65</v>
      </c>
      <c r="AB234" s="17"/>
    </row>
    <row r="235" spans="1:28" ht="140.25">
      <c r="A235" s="17" t="s">
        <v>930</v>
      </c>
      <c r="B235" s="18" t="s">
        <v>48</v>
      </c>
      <c r="C235" s="18" t="s">
        <v>49</v>
      </c>
      <c r="D235" s="17" t="s">
        <v>858</v>
      </c>
      <c r="E235" s="17" t="s">
        <v>859</v>
      </c>
      <c r="F235" s="17" t="s">
        <v>860</v>
      </c>
      <c r="G235" s="17" t="s">
        <v>861</v>
      </c>
      <c r="H235" s="17" t="s">
        <v>860</v>
      </c>
      <c r="I235" s="17" t="s">
        <v>931</v>
      </c>
      <c r="J235" s="17"/>
      <c r="K235" s="18" t="s">
        <v>72</v>
      </c>
      <c r="L235" s="18">
        <v>0</v>
      </c>
      <c r="M235" s="18">
        <v>231010000</v>
      </c>
      <c r="N235" s="18" t="s">
        <v>57</v>
      </c>
      <c r="O235" s="18" t="s">
        <v>107</v>
      </c>
      <c r="P235" s="18" t="s">
        <v>57</v>
      </c>
      <c r="Q235" s="18" t="s">
        <v>59</v>
      </c>
      <c r="R235" s="18" t="s">
        <v>74</v>
      </c>
      <c r="S235" s="18" t="s">
        <v>88</v>
      </c>
      <c r="T235" s="18" t="s">
        <v>157</v>
      </c>
      <c r="U235" s="18" t="s">
        <v>129</v>
      </c>
      <c r="V235" s="18">
        <v>2500</v>
      </c>
      <c r="W235" s="33">
        <f>X235/V235</f>
        <v>60</v>
      </c>
      <c r="X235" s="33">
        <v>150000</v>
      </c>
      <c r="Y235" s="33">
        <v>168000.00000000003</v>
      </c>
      <c r="Z235" s="18"/>
      <c r="AA235" s="18" t="s">
        <v>65</v>
      </c>
      <c r="AB235" s="17"/>
    </row>
    <row r="236" spans="1:28" ht="102">
      <c r="A236" s="17" t="s">
        <v>932</v>
      </c>
      <c r="B236" s="18" t="s">
        <v>48</v>
      </c>
      <c r="C236" s="18" t="s">
        <v>49</v>
      </c>
      <c r="D236" s="29" t="s">
        <v>933</v>
      </c>
      <c r="E236" s="29" t="s">
        <v>934</v>
      </c>
      <c r="F236" s="29" t="s">
        <v>935</v>
      </c>
      <c r="G236" s="29" t="s">
        <v>936</v>
      </c>
      <c r="H236" s="29" t="s">
        <v>937</v>
      </c>
      <c r="I236" s="29" t="s">
        <v>938</v>
      </c>
      <c r="J236" s="29"/>
      <c r="K236" s="29" t="s">
        <v>72</v>
      </c>
      <c r="L236" s="29">
        <v>0</v>
      </c>
      <c r="M236" s="18">
        <v>231010000</v>
      </c>
      <c r="N236" s="29" t="s">
        <v>57</v>
      </c>
      <c r="O236" s="29" t="s">
        <v>202</v>
      </c>
      <c r="P236" s="29" t="s">
        <v>57</v>
      </c>
      <c r="Q236" s="29" t="s">
        <v>59</v>
      </c>
      <c r="R236" s="29" t="s">
        <v>74</v>
      </c>
      <c r="S236" s="29" t="s">
        <v>88</v>
      </c>
      <c r="T236" s="29">
        <v>796</v>
      </c>
      <c r="U236" s="18" t="s">
        <v>129</v>
      </c>
      <c r="V236" s="18">
        <v>10</v>
      </c>
      <c r="W236" s="33">
        <v>3999.9999999999995</v>
      </c>
      <c r="X236" s="33">
        <f>V236*W236</f>
        <v>39999.99999999999</v>
      </c>
      <c r="Y236" s="33">
        <f>X236*1.12</f>
        <v>44799.99999999999</v>
      </c>
      <c r="Z236" s="18"/>
      <c r="AA236" s="18" t="s">
        <v>65</v>
      </c>
      <c r="AB236" s="65"/>
    </row>
    <row r="237" spans="1:28" ht="89.25">
      <c r="A237" s="17" t="s">
        <v>939</v>
      </c>
      <c r="B237" s="18" t="s">
        <v>48</v>
      </c>
      <c r="C237" s="18" t="s">
        <v>49</v>
      </c>
      <c r="D237" s="27" t="s">
        <v>940</v>
      </c>
      <c r="E237" s="18" t="s">
        <v>941</v>
      </c>
      <c r="F237" s="18" t="s">
        <v>942</v>
      </c>
      <c r="G237" s="27" t="s">
        <v>943</v>
      </c>
      <c r="H237" s="27" t="s">
        <v>944</v>
      </c>
      <c r="I237" s="17" t="s">
        <v>945</v>
      </c>
      <c r="J237" s="17"/>
      <c r="K237" s="18" t="s">
        <v>55</v>
      </c>
      <c r="L237" s="18">
        <v>0</v>
      </c>
      <c r="M237" s="18">
        <v>231010000</v>
      </c>
      <c r="N237" s="18" t="s">
        <v>57</v>
      </c>
      <c r="O237" s="18" t="s">
        <v>73</v>
      </c>
      <c r="P237" s="18" t="s">
        <v>57</v>
      </c>
      <c r="Q237" s="18" t="s">
        <v>59</v>
      </c>
      <c r="R237" s="36" t="s">
        <v>501</v>
      </c>
      <c r="S237" s="29" t="s">
        <v>88</v>
      </c>
      <c r="T237" s="27" t="s">
        <v>946</v>
      </c>
      <c r="U237" s="27" t="s">
        <v>901</v>
      </c>
      <c r="V237" s="18">
        <v>10</v>
      </c>
      <c r="W237" s="18">
        <v>55357</v>
      </c>
      <c r="X237" s="23">
        <f>V237*W237</f>
        <v>553570</v>
      </c>
      <c r="Y237" s="23">
        <f>X237*1.12</f>
        <v>619998.4</v>
      </c>
      <c r="Z237" s="53"/>
      <c r="AA237" s="18" t="s">
        <v>65</v>
      </c>
      <c r="AB237" s="13"/>
    </row>
    <row r="238" spans="1:28" ht="280.5">
      <c r="A238" s="17" t="s">
        <v>947</v>
      </c>
      <c r="B238" s="18" t="s">
        <v>48</v>
      </c>
      <c r="C238" s="18" t="s">
        <v>49</v>
      </c>
      <c r="D238" s="18" t="s">
        <v>948</v>
      </c>
      <c r="E238" s="29" t="s">
        <v>949</v>
      </c>
      <c r="F238" s="17" t="s">
        <v>950</v>
      </c>
      <c r="G238" s="29" t="s">
        <v>951</v>
      </c>
      <c r="H238" s="17" t="s">
        <v>952</v>
      </c>
      <c r="I238" s="17" t="s">
        <v>953</v>
      </c>
      <c r="J238" s="17"/>
      <c r="K238" s="18" t="s">
        <v>72</v>
      </c>
      <c r="L238" s="20" t="s">
        <v>212</v>
      </c>
      <c r="M238" s="17">
        <v>231010000</v>
      </c>
      <c r="N238" s="18" t="s">
        <v>954</v>
      </c>
      <c r="O238" s="21" t="s">
        <v>955</v>
      </c>
      <c r="P238" s="18" t="s">
        <v>57</v>
      </c>
      <c r="Q238" s="18" t="s">
        <v>59</v>
      </c>
      <c r="R238" s="18" t="s">
        <v>956</v>
      </c>
      <c r="S238" s="18" t="s">
        <v>957</v>
      </c>
      <c r="T238" s="20" t="s">
        <v>108</v>
      </c>
      <c r="U238" s="18" t="s">
        <v>109</v>
      </c>
      <c r="V238" s="17">
        <v>30</v>
      </c>
      <c r="W238" s="66">
        <v>2700</v>
      </c>
      <c r="X238" s="67">
        <f aca="true" t="shared" si="9" ref="X238:X243">W238*V238</f>
        <v>81000</v>
      </c>
      <c r="Y238" s="23">
        <f aca="true" t="shared" si="10" ref="Y238:Y261">X238*1.12</f>
        <v>90720.00000000001</v>
      </c>
      <c r="Z238" s="68"/>
      <c r="AA238" s="68" t="s">
        <v>65</v>
      </c>
      <c r="AB238" s="17"/>
    </row>
    <row r="239" spans="1:28" ht="318.75">
      <c r="A239" s="17" t="s">
        <v>958</v>
      </c>
      <c r="B239" s="18" t="s">
        <v>48</v>
      </c>
      <c r="C239" s="18" t="s">
        <v>49</v>
      </c>
      <c r="D239" s="18" t="s">
        <v>959</v>
      </c>
      <c r="E239" s="29" t="s">
        <v>960</v>
      </c>
      <c r="F239" s="29" t="s">
        <v>961</v>
      </c>
      <c r="G239" s="17" t="s">
        <v>962</v>
      </c>
      <c r="H239" s="17" t="s">
        <v>963</v>
      </c>
      <c r="I239" s="17" t="s">
        <v>964</v>
      </c>
      <c r="J239" s="17"/>
      <c r="K239" s="18" t="s">
        <v>72</v>
      </c>
      <c r="L239" s="20" t="s">
        <v>212</v>
      </c>
      <c r="M239" s="17">
        <v>231010000</v>
      </c>
      <c r="N239" s="18" t="s">
        <v>954</v>
      </c>
      <c r="O239" s="21" t="s">
        <v>955</v>
      </c>
      <c r="P239" s="18" t="s">
        <v>57</v>
      </c>
      <c r="Q239" s="18" t="s">
        <v>59</v>
      </c>
      <c r="R239" s="18" t="s">
        <v>956</v>
      </c>
      <c r="S239" s="18" t="s">
        <v>957</v>
      </c>
      <c r="T239" s="20" t="s">
        <v>157</v>
      </c>
      <c r="U239" s="18" t="s">
        <v>129</v>
      </c>
      <c r="V239" s="17">
        <v>12</v>
      </c>
      <c r="W239" s="66">
        <v>2600</v>
      </c>
      <c r="X239" s="67">
        <f t="shared" si="9"/>
        <v>31200</v>
      </c>
      <c r="Y239" s="23">
        <f t="shared" si="10"/>
        <v>34944</v>
      </c>
      <c r="Z239" s="68"/>
      <c r="AA239" s="68" t="s">
        <v>65</v>
      </c>
      <c r="AB239" s="17"/>
    </row>
    <row r="240" spans="1:28" ht="89.25">
      <c r="A240" s="17" t="s">
        <v>965</v>
      </c>
      <c r="B240" s="18" t="s">
        <v>48</v>
      </c>
      <c r="C240" s="18" t="s">
        <v>49</v>
      </c>
      <c r="D240" s="69" t="s">
        <v>966</v>
      </c>
      <c r="E240" s="69" t="s">
        <v>967</v>
      </c>
      <c r="F240" s="69" t="s">
        <v>967</v>
      </c>
      <c r="G240" s="69" t="s">
        <v>968</v>
      </c>
      <c r="H240" s="69" t="s">
        <v>969</v>
      </c>
      <c r="I240" s="17" t="s">
        <v>970</v>
      </c>
      <c r="J240" s="17"/>
      <c r="K240" s="18" t="s">
        <v>72</v>
      </c>
      <c r="L240" s="20" t="s">
        <v>212</v>
      </c>
      <c r="M240" s="17">
        <v>231010000</v>
      </c>
      <c r="N240" s="18" t="s">
        <v>954</v>
      </c>
      <c r="O240" s="21" t="s">
        <v>971</v>
      </c>
      <c r="P240" s="18" t="s">
        <v>57</v>
      </c>
      <c r="Q240" s="18" t="s">
        <v>59</v>
      </c>
      <c r="R240" s="18" t="s">
        <v>956</v>
      </c>
      <c r="S240" s="18" t="s">
        <v>957</v>
      </c>
      <c r="T240" s="20" t="s">
        <v>157</v>
      </c>
      <c r="U240" s="18" t="s">
        <v>129</v>
      </c>
      <c r="V240" s="17">
        <v>16</v>
      </c>
      <c r="W240" s="66">
        <v>2500</v>
      </c>
      <c r="X240" s="67">
        <f t="shared" si="9"/>
        <v>40000</v>
      </c>
      <c r="Y240" s="23">
        <f t="shared" si="10"/>
        <v>44800.00000000001</v>
      </c>
      <c r="Z240" s="68"/>
      <c r="AA240" s="68" t="s">
        <v>65</v>
      </c>
      <c r="AB240" s="17"/>
    </row>
    <row r="241" spans="1:28" ht="89.25">
      <c r="A241" s="17" t="s">
        <v>972</v>
      </c>
      <c r="B241" s="70" t="s">
        <v>48</v>
      </c>
      <c r="C241" s="70" t="s">
        <v>49</v>
      </c>
      <c r="D241" s="69" t="s">
        <v>973</v>
      </c>
      <c r="E241" s="69" t="s">
        <v>974</v>
      </c>
      <c r="F241" s="69" t="s">
        <v>975</v>
      </c>
      <c r="G241" s="69" t="s">
        <v>976</v>
      </c>
      <c r="H241" s="69" t="s">
        <v>977</v>
      </c>
      <c r="I241" s="69" t="s">
        <v>976</v>
      </c>
      <c r="J241" s="69"/>
      <c r="K241" s="70" t="s">
        <v>72</v>
      </c>
      <c r="L241" s="71" t="s">
        <v>212</v>
      </c>
      <c r="M241" s="17">
        <v>231010000</v>
      </c>
      <c r="N241" s="70" t="s">
        <v>954</v>
      </c>
      <c r="O241" s="21" t="s">
        <v>971</v>
      </c>
      <c r="P241" s="70" t="s">
        <v>57</v>
      </c>
      <c r="Q241" s="70" t="s">
        <v>59</v>
      </c>
      <c r="R241" s="70" t="s">
        <v>956</v>
      </c>
      <c r="S241" s="70" t="s">
        <v>957</v>
      </c>
      <c r="T241" s="20" t="s">
        <v>157</v>
      </c>
      <c r="U241" s="18" t="s">
        <v>129</v>
      </c>
      <c r="V241" s="69">
        <v>8</v>
      </c>
      <c r="W241" s="72">
        <v>6600</v>
      </c>
      <c r="X241" s="67">
        <f t="shared" si="9"/>
        <v>52800</v>
      </c>
      <c r="Y241" s="23">
        <f t="shared" si="10"/>
        <v>59136.00000000001</v>
      </c>
      <c r="Z241" s="73"/>
      <c r="AA241" s="68" t="s">
        <v>65</v>
      </c>
      <c r="AB241" s="17"/>
    </row>
    <row r="242" spans="1:28" ht="357">
      <c r="A242" s="17" t="s">
        <v>978</v>
      </c>
      <c r="B242" s="18" t="s">
        <v>48</v>
      </c>
      <c r="C242" s="18" t="s">
        <v>49</v>
      </c>
      <c r="D242" s="18" t="s">
        <v>979</v>
      </c>
      <c r="E242" s="18" t="s">
        <v>980</v>
      </c>
      <c r="F242" s="18" t="s">
        <v>981</v>
      </c>
      <c r="G242" s="18" t="s">
        <v>982</v>
      </c>
      <c r="H242" s="18" t="s">
        <v>983</v>
      </c>
      <c r="I242" s="18" t="s">
        <v>984</v>
      </c>
      <c r="J242" s="18"/>
      <c r="K242" s="18" t="s">
        <v>72</v>
      </c>
      <c r="L242" s="20"/>
      <c r="M242" s="17">
        <v>231010000</v>
      </c>
      <c r="N242" s="18" t="s">
        <v>954</v>
      </c>
      <c r="O242" s="21" t="s">
        <v>985</v>
      </c>
      <c r="P242" s="18" t="s">
        <v>57</v>
      </c>
      <c r="Q242" s="18" t="s">
        <v>59</v>
      </c>
      <c r="R242" s="18" t="s">
        <v>956</v>
      </c>
      <c r="S242" s="18" t="s">
        <v>957</v>
      </c>
      <c r="T242" s="20" t="s">
        <v>986</v>
      </c>
      <c r="U242" s="18" t="s">
        <v>987</v>
      </c>
      <c r="V242" s="17">
        <v>10</v>
      </c>
      <c r="W242" s="66">
        <v>5000</v>
      </c>
      <c r="X242" s="67">
        <f t="shared" si="9"/>
        <v>50000</v>
      </c>
      <c r="Y242" s="23">
        <f t="shared" si="10"/>
        <v>56000.00000000001</v>
      </c>
      <c r="Z242" s="68"/>
      <c r="AA242" s="68" t="s">
        <v>65</v>
      </c>
      <c r="AB242" s="17"/>
    </row>
    <row r="243" spans="1:28" ht="89.25">
      <c r="A243" s="17" t="s">
        <v>988</v>
      </c>
      <c r="B243" s="18" t="s">
        <v>48</v>
      </c>
      <c r="C243" s="18" t="s">
        <v>49</v>
      </c>
      <c r="D243" s="18" t="s">
        <v>989</v>
      </c>
      <c r="E243" s="25" t="s">
        <v>990</v>
      </c>
      <c r="F243" s="25" t="s">
        <v>991</v>
      </c>
      <c r="G243" s="25" t="s">
        <v>992</v>
      </c>
      <c r="H243" s="25" t="s">
        <v>993</v>
      </c>
      <c r="I243" s="25" t="s">
        <v>994</v>
      </c>
      <c r="J243" s="25"/>
      <c r="K243" s="20" t="s">
        <v>72</v>
      </c>
      <c r="L243" s="20" t="s">
        <v>212</v>
      </c>
      <c r="M243" s="17">
        <v>231010000</v>
      </c>
      <c r="N243" s="18" t="s">
        <v>954</v>
      </c>
      <c r="O243" s="21" t="s">
        <v>985</v>
      </c>
      <c r="P243" s="18" t="s">
        <v>57</v>
      </c>
      <c r="Q243" s="18" t="s">
        <v>59</v>
      </c>
      <c r="R243" s="18" t="s">
        <v>956</v>
      </c>
      <c r="S243" s="18" t="s">
        <v>957</v>
      </c>
      <c r="T243" s="20" t="s">
        <v>157</v>
      </c>
      <c r="U243" s="18" t="s">
        <v>129</v>
      </c>
      <c r="V243" s="17">
        <v>60</v>
      </c>
      <c r="W243" s="66">
        <v>750</v>
      </c>
      <c r="X243" s="67">
        <f t="shared" si="9"/>
        <v>45000</v>
      </c>
      <c r="Y243" s="23">
        <f t="shared" si="10"/>
        <v>50400.00000000001</v>
      </c>
      <c r="Z243" s="68"/>
      <c r="AA243" s="68">
        <v>2015</v>
      </c>
      <c r="AB243" s="17"/>
    </row>
    <row r="244" spans="1:28" ht="102">
      <c r="A244" s="17" t="s">
        <v>995</v>
      </c>
      <c r="B244" s="18" t="s">
        <v>48</v>
      </c>
      <c r="C244" s="18" t="s">
        <v>49</v>
      </c>
      <c r="D244" s="74" t="s">
        <v>996</v>
      </c>
      <c r="E244" s="29" t="s">
        <v>997</v>
      </c>
      <c r="F244" s="29" t="s">
        <v>997</v>
      </c>
      <c r="G244" s="27" t="s">
        <v>998</v>
      </c>
      <c r="H244" s="29" t="s">
        <v>999</v>
      </c>
      <c r="I244" s="17"/>
      <c r="J244" s="17"/>
      <c r="K244" s="18" t="s">
        <v>72</v>
      </c>
      <c r="L244" s="17">
        <v>0</v>
      </c>
      <c r="M244" s="20" t="s">
        <v>56</v>
      </c>
      <c r="N244" s="18" t="s">
        <v>57</v>
      </c>
      <c r="O244" s="17" t="s">
        <v>107</v>
      </c>
      <c r="P244" s="18" t="s">
        <v>57</v>
      </c>
      <c r="Q244" s="18" t="s">
        <v>59</v>
      </c>
      <c r="R244" s="18" t="s">
        <v>250</v>
      </c>
      <c r="S244" s="18" t="s">
        <v>88</v>
      </c>
      <c r="T244" s="20">
        <v>112</v>
      </c>
      <c r="U244" s="27" t="s">
        <v>1000</v>
      </c>
      <c r="V244" s="17">
        <v>3</v>
      </c>
      <c r="W244" s="33">
        <v>8997.916666666666</v>
      </c>
      <c r="X244" s="23">
        <v>0</v>
      </c>
      <c r="Y244" s="23">
        <f t="shared" si="10"/>
        <v>0</v>
      </c>
      <c r="Z244" s="10"/>
      <c r="AA244" s="12" t="s">
        <v>65</v>
      </c>
      <c r="AB244" s="13" t="s">
        <v>1001</v>
      </c>
    </row>
    <row r="245" spans="1:28" ht="102">
      <c r="A245" s="17" t="s">
        <v>1002</v>
      </c>
      <c r="B245" s="18" t="s">
        <v>48</v>
      </c>
      <c r="C245" s="18" t="s">
        <v>49</v>
      </c>
      <c r="D245" s="74" t="s">
        <v>996</v>
      </c>
      <c r="E245" s="29" t="s">
        <v>997</v>
      </c>
      <c r="F245" s="29" t="s">
        <v>997</v>
      </c>
      <c r="G245" s="27" t="s">
        <v>998</v>
      </c>
      <c r="H245" s="29" t="s">
        <v>999</v>
      </c>
      <c r="I245" s="17"/>
      <c r="J245" s="17"/>
      <c r="K245" s="18" t="s">
        <v>55</v>
      </c>
      <c r="L245" s="17">
        <v>0</v>
      </c>
      <c r="M245" s="20" t="s">
        <v>56</v>
      </c>
      <c r="N245" s="18" t="s">
        <v>57</v>
      </c>
      <c r="O245" s="18" t="s">
        <v>113</v>
      </c>
      <c r="P245" s="18" t="s">
        <v>57</v>
      </c>
      <c r="Q245" s="18" t="s">
        <v>59</v>
      </c>
      <c r="R245" s="18" t="s">
        <v>74</v>
      </c>
      <c r="S245" s="18" t="s">
        <v>88</v>
      </c>
      <c r="T245" s="20">
        <v>112</v>
      </c>
      <c r="U245" s="27" t="s">
        <v>1000</v>
      </c>
      <c r="V245" s="17">
        <v>3</v>
      </c>
      <c r="W245" s="33">
        <v>8997.916666666666</v>
      </c>
      <c r="X245" s="23">
        <f>V245*W245</f>
        <v>26993.75</v>
      </c>
      <c r="Y245" s="23">
        <f t="shared" si="10"/>
        <v>30233.000000000004</v>
      </c>
      <c r="Z245" s="10"/>
      <c r="AA245" s="12" t="s">
        <v>65</v>
      </c>
      <c r="AB245" s="13"/>
    </row>
    <row r="246" spans="1:28" ht="102.75" customHeight="1">
      <c r="A246" s="17" t="s">
        <v>1003</v>
      </c>
      <c r="B246" s="18" t="s">
        <v>48</v>
      </c>
      <c r="C246" s="18" t="s">
        <v>49</v>
      </c>
      <c r="D246" s="74" t="s">
        <v>1004</v>
      </c>
      <c r="E246" s="25" t="s">
        <v>1005</v>
      </c>
      <c r="F246" s="25" t="s">
        <v>1006</v>
      </c>
      <c r="G246" s="25" t="s">
        <v>1007</v>
      </c>
      <c r="H246" s="25" t="s">
        <v>1008</v>
      </c>
      <c r="I246" s="17"/>
      <c r="J246" s="17"/>
      <c r="K246" s="18" t="s">
        <v>72</v>
      </c>
      <c r="L246" s="17">
        <v>0</v>
      </c>
      <c r="M246" s="20" t="s">
        <v>56</v>
      </c>
      <c r="N246" s="18" t="s">
        <v>57</v>
      </c>
      <c r="O246" s="17" t="s">
        <v>107</v>
      </c>
      <c r="P246" s="18" t="s">
        <v>57</v>
      </c>
      <c r="Q246" s="18" t="s">
        <v>59</v>
      </c>
      <c r="R246" s="18" t="s">
        <v>250</v>
      </c>
      <c r="S246" s="18" t="s">
        <v>88</v>
      </c>
      <c r="T246" s="20">
        <v>166</v>
      </c>
      <c r="U246" s="26" t="s">
        <v>89</v>
      </c>
      <c r="V246" s="17">
        <v>0.5</v>
      </c>
      <c r="W246" s="33">
        <v>15000</v>
      </c>
      <c r="X246" s="23">
        <v>0</v>
      </c>
      <c r="Y246" s="23">
        <f t="shared" si="10"/>
        <v>0</v>
      </c>
      <c r="Z246" s="10"/>
      <c r="AA246" s="12" t="s">
        <v>65</v>
      </c>
      <c r="AB246" s="13" t="s">
        <v>1001</v>
      </c>
    </row>
    <row r="247" spans="1:28" ht="102.75" customHeight="1">
      <c r="A247" s="17" t="s">
        <v>1009</v>
      </c>
      <c r="B247" s="18" t="s">
        <v>48</v>
      </c>
      <c r="C247" s="18" t="s">
        <v>49</v>
      </c>
      <c r="D247" s="74" t="s">
        <v>1004</v>
      </c>
      <c r="E247" s="25" t="s">
        <v>1005</v>
      </c>
      <c r="F247" s="25" t="s">
        <v>1006</v>
      </c>
      <c r="G247" s="25" t="s">
        <v>1007</v>
      </c>
      <c r="H247" s="25" t="s">
        <v>1008</v>
      </c>
      <c r="I247" s="17"/>
      <c r="J247" s="17"/>
      <c r="K247" s="18" t="s">
        <v>55</v>
      </c>
      <c r="L247" s="17">
        <v>0</v>
      </c>
      <c r="M247" s="20" t="s">
        <v>56</v>
      </c>
      <c r="N247" s="18" t="s">
        <v>57</v>
      </c>
      <c r="O247" s="18" t="s">
        <v>113</v>
      </c>
      <c r="P247" s="18" t="s">
        <v>57</v>
      </c>
      <c r="Q247" s="18" t="s">
        <v>59</v>
      </c>
      <c r="R247" s="18" t="s">
        <v>74</v>
      </c>
      <c r="S247" s="18" t="s">
        <v>88</v>
      </c>
      <c r="T247" s="20">
        <v>166</v>
      </c>
      <c r="U247" s="26" t="s">
        <v>89</v>
      </c>
      <c r="V247" s="17">
        <v>0.5</v>
      </c>
      <c r="W247" s="33">
        <v>15000</v>
      </c>
      <c r="X247" s="23">
        <f>V247*W247</f>
        <v>7500</v>
      </c>
      <c r="Y247" s="23">
        <f t="shared" si="10"/>
        <v>8400</v>
      </c>
      <c r="Z247" s="10"/>
      <c r="AA247" s="12" t="s">
        <v>65</v>
      </c>
      <c r="AB247" s="13"/>
    </row>
    <row r="248" spans="1:28" ht="102">
      <c r="A248" s="17" t="s">
        <v>1010</v>
      </c>
      <c r="B248" s="18" t="s">
        <v>48</v>
      </c>
      <c r="C248" s="18" t="s">
        <v>49</v>
      </c>
      <c r="D248" s="74" t="s">
        <v>1011</v>
      </c>
      <c r="E248" s="29" t="s">
        <v>1012</v>
      </c>
      <c r="F248" s="29" t="s">
        <v>1013</v>
      </c>
      <c r="G248" s="29" t="s">
        <v>1014</v>
      </c>
      <c r="H248" s="29" t="s">
        <v>1015</v>
      </c>
      <c r="I248" s="17"/>
      <c r="J248" s="17"/>
      <c r="K248" s="18" t="s">
        <v>72</v>
      </c>
      <c r="L248" s="17">
        <v>0</v>
      </c>
      <c r="M248" s="20" t="s">
        <v>56</v>
      </c>
      <c r="N248" s="18" t="s">
        <v>57</v>
      </c>
      <c r="O248" s="17" t="s">
        <v>107</v>
      </c>
      <c r="P248" s="18" t="s">
        <v>57</v>
      </c>
      <c r="Q248" s="18" t="s">
        <v>59</v>
      </c>
      <c r="R248" s="18" t="s">
        <v>250</v>
      </c>
      <c r="S248" s="18" t="s">
        <v>88</v>
      </c>
      <c r="T248" s="20">
        <v>166</v>
      </c>
      <c r="U248" s="26" t="s">
        <v>89</v>
      </c>
      <c r="V248" s="17">
        <v>0.5</v>
      </c>
      <c r="W248" s="33">
        <v>4500</v>
      </c>
      <c r="X248" s="23">
        <v>0</v>
      </c>
      <c r="Y248" s="23">
        <f t="shared" si="10"/>
        <v>0</v>
      </c>
      <c r="Z248" s="10"/>
      <c r="AA248" s="12" t="s">
        <v>65</v>
      </c>
      <c r="AB248" s="13" t="s">
        <v>1001</v>
      </c>
    </row>
    <row r="249" spans="1:28" ht="102">
      <c r="A249" s="17" t="s">
        <v>1016</v>
      </c>
      <c r="B249" s="18" t="s">
        <v>48</v>
      </c>
      <c r="C249" s="18" t="s">
        <v>49</v>
      </c>
      <c r="D249" s="74" t="s">
        <v>1011</v>
      </c>
      <c r="E249" s="29" t="s">
        <v>1012</v>
      </c>
      <c r="F249" s="29" t="s">
        <v>1013</v>
      </c>
      <c r="G249" s="29" t="s">
        <v>1014</v>
      </c>
      <c r="H249" s="29" t="s">
        <v>1015</v>
      </c>
      <c r="I249" s="17"/>
      <c r="J249" s="17"/>
      <c r="K249" s="18" t="s">
        <v>55</v>
      </c>
      <c r="L249" s="17">
        <v>0</v>
      </c>
      <c r="M249" s="20" t="s">
        <v>56</v>
      </c>
      <c r="N249" s="18" t="s">
        <v>57</v>
      </c>
      <c r="O249" s="18" t="s">
        <v>113</v>
      </c>
      <c r="P249" s="18" t="s">
        <v>57</v>
      </c>
      <c r="Q249" s="18" t="s">
        <v>59</v>
      </c>
      <c r="R249" s="18" t="s">
        <v>74</v>
      </c>
      <c r="S249" s="18" t="s">
        <v>88</v>
      </c>
      <c r="T249" s="20">
        <v>166</v>
      </c>
      <c r="U249" s="26" t="s">
        <v>89</v>
      </c>
      <c r="V249" s="17">
        <v>0.5</v>
      </c>
      <c r="W249" s="33">
        <v>4500</v>
      </c>
      <c r="X249" s="23">
        <f>V249*W249</f>
        <v>2250</v>
      </c>
      <c r="Y249" s="23">
        <f t="shared" si="10"/>
        <v>2520.0000000000005</v>
      </c>
      <c r="Z249" s="10"/>
      <c r="AA249" s="12" t="s">
        <v>65</v>
      </c>
      <c r="AB249" s="13"/>
    </row>
    <row r="250" spans="1:28" ht="60.75" customHeight="1">
      <c r="A250" s="17" t="s">
        <v>1017</v>
      </c>
      <c r="B250" s="18" t="s">
        <v>48</v>
      </c>
      <c r="C250" s="18" t="s">
        <v>49</v>
      </c>
      <c r="D250" s="74" t="s">
        <v>1018</v>
      </c>
      <c r="E250" s="25" t="s">
        <v>1019</v>
      </c>
      <c r="F250" s="25" t="s">
        <v>1020</v>
      </c>
      <c r="G250" s="25" t="s">
        <v>1021</v>
      </c>
      <c r="H250" s="25" t="s">
        <v>1022</v>
      </c>
      <c r="I250" s="17"/>
      <c r="J250" s="17"/>
      <c r="K250" s="18" t="s">
        <v>72</v>
      </c>
      <c r="L250" s="17">
        <v>0</v>
      </c>
      <c r="M250" s="20" t="s">
        <v>56</v>
      </c>
      <c r="N250" s="18" t="s">
        <v>57</v>
      </c>
      <c r="O250" s="17" t="s">
        <v>107</v>
      </c>
      <c r="P250" s="18" t="s">
        <v>57</v>
      </c>
      <c r="Q250" s="18" t="s">
        <v>59</v>
      </c>
      <c r="R250" s="18" t="s">
        <v>250</v>
      </c>
      <c r="S250" s="18" t="s">
        <v>88</v>
      </c>
      <c r="T250" s="20">
        <v>166</v>
      </c>
      <c r="U250" s="26" t="s">
        <v>89</v>
      </c>
      <c r="V250" s="17">
        <v>0.03</v>
      </c>
      <c r="W250" s="33">
        <v>130000</v>
      </c>
      <c r="X250" s="23">
        <v>0</v>
      </c>
      <c r="Y250" s="23">
        <f t="shared" si="10"/>
        <v>0</v>
      </c>
      <c r="Z250" s="10"/>
      <c r="AA250" s="12" t="s">
        <v>65</v>
      </c>
      <c r="AB250" s="13" t="s">
        <v>1001</v>
      </c>
    </row>
    <row r="251" spans="1:28" ht="63" customHeight="1">
      <c r="A251" s="17" t="s">
        <v>1023</v>
      </c>
      <c r="B251" s="18" t="s">
        <v>48</v>
      </c>
      <c r="C251" s="18" t="s">
        <v>49</v>
      </c>
      <c r="D251" s="74" t="s">
        <v>1018</v>
      </c>
      <c r="E251" s="25" t="s">
        <v>1019</v>
      </c>
      <c r="F251" s="25" t="s">
        <v>1020</v>
      </c>
      <c r="G251" s="25" t="s">
        <v>1021</v>
      </c>
      <c r="H251" s="25" t="s">
        <v>1022</v>
      </c>
      <c r="I251" s="17"/>
      <c r="J251" s="17"/>
      <c r="K251" s="18" t="s">
        <v>55</v>
      </c>
      <c r="L251" s="17">
        <v>0</v>
      </c>
      <c r="M251" s="20" t="s">
        <v>56</v>
      </c>
      <c r="N251" s="18" t="s">
        <v>57</v>
      </c>
      <c r="O251" s="18" t="s">
        <v>113</v>
      </c>
      <c r="P251" s="18" t="s">
        <v>57</v>
      </c>
      <c r="Q251" s="18" t="s">
        <v>59</v>
      </c>
      <c r="R251" s="18" t="s">
        <v>74</v>
      </c>
      <c r="S251" s="18" t="s">
        <v>88</v>
      </c>
      <c r="T251" s="20">
        <v>166</v>
      </c>
      <c r="U251" s="26" t="s">
        <v>89</v>
      </c>
      <c r="V251" s="17">
        <v>0.03</v>
      </c>
      <c r="W251" s="33">
        <v>130000</v>
      </c>
      <c r="X251" s="23">
        <f>V251*W251</f>
        <v>3900</v>
      </c>
      <c r="Y251" s="23">
        <f t="shared" si="10"/>
        <v>4368</v>
      </c>
      <c r="Z251" s="10"/>
      <c r="AA251" s="12" t="s">
        <v>65</v>
      </c>
      <c r="AB251" s="13"/>
    </row>
    <row r="252" spans="1:28" ht="74.25" customHeight="1">
      <c r="A252" s="17" t="s">
        <v>1024</v>
      </c>
      <c r="B252" s="18" t="s">
        <v>48</v>
      </c>
      <c r="C252" s="18" t="s">
        <v>49</v>
      </c>
      <c r="D252" s="75" t="s">
        <v>1025</v>
      </c>
      <c r="E252" s="24" t="s">
        <v>638</v>
      </c>
      <c r="F252" s="29" t="s">
        <v>1026</v>
      </c>
      <c r="G252" s="29" t="s">
        <v>1027</v>
      </c>
      <c r="H252" s="29" t="s">
        <v>1028</v>
      </c>
      <c r="I252" s="17" t="s">
        <v>1029</v>
      </c>
      <c r="J252" s="17"/>
      <c r="K252" s="18" t="s">
        <v>72</v>
      </c>
      <c r="L252" s="17">
        <v>0</v>
      </c>
      <c r="M252" s="20" t="s">
        <v>56</v>
      </c>
      <c r="N252" s="18" t="s">
        <v>57</v>
      </c>
      <c r="O252" s="17" t="s">
        <v>107</v>
      </c>
      <c r="P252" s="18" t="s">
        <v>57</v>
      </c>
      <c r="Q252" s="18" t="s">
        <v>59</v>
      </c>
      <c r="R252" s="18" t="s">
        <v>250</v>
      </c>
      <c r="S252" s="18" t="s">
        <v>88</v>
      </c>
      <c r="T252" s="76" t="s">
        <v>1030</v>
      </c>
      <c r="U252" s="77" t="s">
        <v>1031</v>
      </c>
      <c r="V252" s="17">
        <v>1</v>
      </c>
      <c r="W252" s="33">
        <v>120000</v>
      </c>
      <c r="X252" s="23">
        <v>0</v>
      </c>
      <c r="Y252" s="23">
        <f t="shared" si="10"/>
        <v>0</v>
      </c>
      <c r="Z252" s="10"/>
      <c r="AA252" s="12" t="s">
        <v>65</v>
      </c>
      <c r="AB252" s="13" t="s">
        <v>1001</v>
      </c>
    </row>
    <row r="253" spans="1:28" ht="110.25" customHeight="1">
      <c r="A253" s="17" t="s">
        <v>1032</v>
      </c>
      <c r="B253" s="18" t="s">
        <v>48</v>
      </c>
      <c r="C253" s="18" t="s">
        <v>49</v>
      </c>
      <c r="D253" s="75" t="s">
        <v>1025</v>
      </c>
      <c r="E253" s="24" t="s">
        <v>638</v>
      </c>
      <c r="F253" s="29" t="s">
        <v>1026</v>
      </c>
      <c r="G253" s="29" t="s">
        <v>1027</v>
      </c>
      <c r="H253" s="29" t="s">
        <v>1028</v>
      </c>
      <c r="I253" s="17" t="s">
        <v>1029</v>
      </c>
      <c r="J253" s="17"/>
      <c r="K253" s="18" t="s">
        <v>55</v>
      </c>
      <c r="L253" s="17">
        <v>0</v>
      </c>
      <c r="M253" s="20" t="s">
        <v>56</v>
      </c>
      <c r="N253" s="18" t="s">
        <v>57</v>
      </c>
      <c r="O253" s="18" t="s">
        <v>113</v>
      </c>
      <c r="P253" s="18" t="s">
        <v>57</v>
      </c>
      <c r="Q253" s="18" t="s">
        <v>59</v>
      </c>
      <c r="R253" s="18" t="s">
        <v>74</v>
      </c>
      <c r="S253" s="18" t="s">
        <v>88</v>
      </c>
      <c r="T253" s="76" t="s">
        <v>1030</v>
      </c>
      <c r="U253" s="77" t="s">
        <v>1031</v>
      </c>
      <c r="V253" s="17">
        <v>1</v>
      </c>
      <c r="W253" s="33">
        <v>120000</v>
      </c>
      <c r="X253" s="23">
        <f>V253*W253</f>
        <v>120000</v>
      </c>
      <c r="Y253" s="23">
        <f t="shared" si="10"/>
        <v>134400</v>
      </c>
      <c r="Z253" s="10"/>
      <c r="AA253" s="12" t="s">
        <v>65</v>
      </c>
      <c r="AB253" s="13"/>
    </row>
    <row r="254" spans="1:28" ht="102">
      <c r="A254" s="17" t="s">
        <v>1033</v>
      </c>
      <c r="B254" s="75" t="s">
        <v>48</v>
      </c>
      <c r="C254" s="75" t="s">
        <v>49</v>
      </c>
      <c r="D254" s="75" t="s">
        <v>1034</v>
      </c>
      <c r="E254" s="75" t="s">
        <v>1035</v>
      </c>
      <c r="F254" s="75" t="s">
        <v>1036</v>
      </c>
      <c r="G254" s="75" t="s">
        <v>1037</v>
      </c>
      <c r="H254" s="75" t="s">
        <v>1038</v>
      </c>
      <c r="I254" s="75"/>
      <c r="J254" s="75"/>
      <c r="K254" s="18" t="s">
        <v>72</v>
      </c>
      <c r="L254" s="17">
        <v>0</v>
      </c>
      <c r="M254" s="20" t="s">
        <v>56</v>
      </c>
      <c r="N254" s="18" t="s">
        <v>57</v>
      </c>
      <c r="O254" s="17" t="s">
        <v>107</v>
      </c>
      <c r="P254" s="18" t="s">
        <v>57</v>
      </c>
      <c r="Q254" s="18" t="s">
        <v>59</v>
      </c>
      <c r="R254" s="18" t="s">
        <v>250</v>
      </c>
      <c r="S254" s="18" t="s">
        <v>88</v>
      </c>
      <c r="T254" s="20">
        <v>166</v>
      </c>
      <c r="U254" s="26" t="s">
        <v>89</v>
      </c>
      <c r="V254" s="17">
        <v>0.5</v>
      </c>
      <c r="W254" s="33">
        <v>1500</v>
      </c>
      <c r="X254" s="23">
        <v>0</v>
      </c>
      <c r="Y254" s="23">
        <f t="shared" si="10"/>
        <v>0</v>
      </c>
      <c r="Z254" s="10"/>
      <c r="AA254" s="12" t="s">
        <v>65</v>
      </c>
      <c r="AB254" s="13" t="s">
        <v>1001</v>
      </c>
    </row>
    <row r="255" spans="1:28" ht="102">
      <c r="A255" s="17" t="s">
        <v>1039</v>
      </c>
      <c r="B255" s="75" t="s">
        <v>48</v>
      </c>
      <c r="C255" s="75" t="s">
        <v>49</v>
      </c>
      <c r="D255" s="75" t="s">
        <v>1034</v>
      </c>
      <c r="E255" s="75" t="s">
        <v>1035</v>
      </c>
      <c r="F255" s="75" t="s">
        <v>1036</v>
      </c>
      <c r="G255" s="75" t="s">
        <v>1037</v>
      </c>
      <c r="H255" s="75" t="s">
        <v>1038</v>
      </c>
      <c r="I255" s="75"/>
      <c r="J255" s="75"/>
      <c r="K255" s="18" t="s">
        <v>55</v>
      </c>
      <c r="L255" s="17">
        <v>0</v>
      </c>
      <c r="M255" s="20" t="s">
        <v>56</v>
      </c>
      <c r="N255" s="18" t="s">
        <v>57</v>
      </c>
      <c r="O255" s="18" t="s">
        <v>113</v>
      </c>
      <c r="P255" s="18" t="s">
        <v>57</v>
      </c>
      <c r="Q255" s="18" t="s">
        <v>59</v>
      </c>
      <c r="R255" s="18" t="s">
        <v>74</v>
      </c>
      <c r="S255" s="18" t="s">
        <v>88</v>
      </c>
      <c r="T255" s="20">
        <v>166</v>
      </c>
      <c r="U255" s="26" t="s">
        <v>89</v>
      </c>
      <c r="V255" s="17">
        <v>0.5</v>
      </c>
      <c r="W255" s="33">
        <v>1500</v>
      </c>
      <c r="X255" s="23">
        <f>V255*W255</f>
        <v>750</v>
      </c>
      <c r="Y255" s="23">
        <f t="shared" si="10"/>
        <v>840.0000000000001</v>
      </c>
      <c r="Z255" s="10"/>
      <c r="AA255" s="12" t="s">
        <v>65</v>
      </c>
      <c r="AB255" s="13"/>
    </row>
    <row r="256" spans="1:28" ht="102">
      <c r="A256" s="17" t="s">
        <v>1040</v>
      </c>
      <c r="B256" s="18" t="s">
        <v>48</v>
      </c>
      <c r="C256" s="18" t="s">
        <v>49</v>
      </c>
      <c r="D256" s="25" t="s">
        <v>1041</v>
      </c>
      <c r="E256" s="29" t="s">
        <v>1042</v>
      </c>
      <c r="F256" s="29" t="s">
        <v>1043</v>
      </c>
      <c r="G256" s="29" t="s">
        <v>1044</v>
      </c>
      <c r="H256" s="29" t="s">
        <v>1045</v>
      </c>
      <c r="I256" s="17" t="s">
        <v>1046</v>
      </c>
      <c r="J256" s="17"/>
      <c r="K256" s="18" t="s">
        <v>72</v>
      </c>
      <c r="L256" s="17">
        <v>0</v>
      </c>
      <c r="M256" s="20" t="s">
        <v>56</v>
      </c>
      <c r="N256" s="18" t="s">
        <v>57</v>
      </c>
      <c r="O256" s="17" t="s">
        <v>107</v>
      </c>
      <c r="P256" s="18" t="s">
        <v>57</v>
      </c>
      <c r="Q256" s="18" t="s">
        <v>59</v>
      </c>
      <c r="R256" s="18" t="s">
        <v>250</v>
      </c>
      <c r="S256" s="18" t="s">
        <v>88</v>
      </c>
      <c r="T256" s="20">
        <v>166</v>
      </c>
      <c r="U256" s="26" t="s">
        <v>89</v>
      </c>
      <c r="V256" s="17">
        <v>0.5</v>
      </c>
      <c r="W256" s="33">
        <v>999.9999999999999</v>
      </c>
      <c r="X256" s="23">
        <v>0</v>
      </c>
      <c r="Y256" s="23">
        <f t="shared" si="10"/>
        <v>0</v>
      </c>
      <c r="Z256" s="10"/>
      <c r="AA256" s="12" t="s">
        <v>65</v>
      </c>
      <c r="AB256" s="13" t="s">
        <v>1001</v>
      </c>
    </row>
    <row r="257" spans="1:28" ht="102">
      <c r="A257" s="17" t="s">
        <v>1047</v>
      </c>
      <c r="B257" s="18" t="s">
        <v>48</v>
      </c>
      <c r="C257" s="18" t="s">
        <v>49</v>
      </c>
      <c r="D257" s="25" t="s">
        <v>1041</v>
      </c>
      <c r="E257" s="29" t="s">
        <v>1042</v>
      </c>
      <c r="F257" s="29" t="s">
        <v>1043</v>
      </c>
      <c r="G257" s="29" t="s">
        <v>1044</v>
      </c>
      <c r="H257" s="29" t="s">
        <v>1045</v>
      </c>
      <c r="I257" s="17" t="s">
        <v>1046</v>
      </c>
      <c r="J257" s="17"/>
      <c r="K257" s="18" t="s">
        <v>55</v>
      </c>
      <c r="L257" s="17">
        <v>0</v>
      </c>
      <c r="M257" s="20" t="s">
        <v>56</v>
      </c>
      <c r="N257" s="18" t="s">
        <v>57</v>
      </c>
      <c r="O257" s="18" t="s">
        <v>113</v>
      </c>
      <c r="P257" s="18" t="s">
        <v>57</v>
      </c>
      <c r="Q257" s="18" t="s">
        <v>59</v>
      </c>
      <c r="R257" s="18" t="s">
        <v>74</v>
      </c>
      <c r="S257" s="18" t="s">
        <v>88</v>
      </c>
      <c r="T257" s="20">
        <v>166</v>
      </c>
      <c r="U257" s="26" t="s">
        <v>89</v>
      </c>
      <c r="V257" s="17">
        <v>0.5</v>
      </c>
      <c r="W257" s="33">
        <v>999.9999999999999</v>
      </c>
      <c r="X257" s="23">
        <f>V257*W257</f>
        <v>499.99999999999994</v>
      </c>
      <c r="Y257" s="23">
        <f t="shared" si="10"/>
        <v>560</v>
      </c>
      <c r="Z257" s="10"/>
      <c r="AA257" s="12" t="s">
        <v>65</v>
      </c>
      <c r="AB257" s="13"/>
    </row>
    <row r="258" spans="1:28" ht="102">
      <c r="A258" s="17" t="s">
        <v>1048</v>
      </c>
      <c r="B258" s="18" t="s">
        <v>48</v>
      </c>
      <c r="C258" s="18" t="s">
        <v>49</v>
      </c>
      <c r="D258" s="25" t="s">
        <v>1049</v>
      </c>
      <c r="E258" s="25" t="s">
        <v>1050</v>
      </c>
      <c r="F258" s="25" t="s">
        <v>1051</v>
      </c>
      <c r="G258" s="25" t="s">
        <v>1052</v>
      </c>
      <c r="H258" s="25" t="s">
        <v>1053</v>
      </c>
      <c r="I258" s="17"/>
      <c r="J258" s="17"/>
      <c r="K258" s="18" t="s">
        <v>72</v>
      </c>
      <c r="L258" s="17">
        <v>0</v>
      </c>
      <c r="M258" s="20" t="s">
        <v>56</v>
      </c>
      <c r="N258" s="18" t="s">
        <v>57</v>
      </c>
      <c r="O258" s="17" t="s">
        <v>107</v>
      </c>
      <c r="P258" s="18" t="s">
        <v>57</v>
      </c>
      <c r="Q258" s="18" t="s">
        <v>59</v>
      </c>
      <c r="R258" s="18" t="s">
        <v>250</v>
      </c>
      <c r="S258" s="18" t="s">
        <v>88</v>
      </c>
      <c r="T258" s="20">
        <v>166</v>
      </c>
      <c r="U258" s="26" t="s">
        <v>89</v>
      </c>
      <c r="V258" s="17">
        <v>0.5</v>
      </c>
      <c r="W258" s="33">
        <v>1500</v>
      </c>
      <c r="X258" s="23">
        <v>0</v>
      </c>
      <c r="Y258" s="23">
        <f t="shared" si="10"/>
        <v>0</v>
      </c>
      <c r="Z258" s="10"/>
      <c r="AA258" s="12" t="s">
        <v>65</v>
      </c>
      <c r="AB258" s="13" t="s">
        <v>1001</v>
      </c>
    </row>
    <row r="259" spans="1:28" ht="102">
      <c r="A259" s="17" t="s">
        <v>1054</v>
      </c>
      <c r="B259" s="18" t="s">
        <v>48</v>
      </c>
      <c r="C259" s="18" t="s">
        <v>49</v>
      </c>
      <c r="D259" s="25" t="s">
        <v>1049</v>
      </c>
      <c r="E259" s="25" t="s">
        <v>1050</v>
      </c>
      <c r="F259" s="25" t="s">
        <v>1051</v>
      </c>
      <c r="G259" s="25" t="s">
        <v>1052</v>
      </c>
      <c r="H259" s="25" t="s">
        <v>1053</v>
      </c>
      <c r="I259" s="17"/>
      <c r="J259" s="17"/>
      <c r="K259" s="18" t="s">
        <v>55</v>
      </c>
      <c r="L259" s="17">
        <v>0</v>
      </c>
      <c r="M259" s="20" t="s">
        <v>56</v>
      </c>
      <c r="N259" s="18" t="s">
        <v>57</v>
      </c>
      <c r="O259" s="18" t="s">
        <v>113</v>
      </c>
      <c r="P259" s="18" t="s">
        <v>57</v>
      </c>
      <c r="Q259" s="18" t="s">
        <v>59</v>
      </c>
      <c r="R259" s="18" t="s">
        <v>74</v>
      </c>
      <c r="S259" s="18" t="s">
        <v>88</v>
      </c>
      <c r="T259" s="20">
        <v>166</v>
      </c>
      <c r="U259" s="26" t="s">
        <v>89</v>
      </c>
      <c r="V259" s="17">
        <v>0.5</v>
      </c>
      <c r="W259" s="33">
        <v>1500</v>
      </c>
      <c r="X259" s="23">
        <f>V259*W259</f>
        <v>750</v>
      </c>
      <c r="Y259" s="23">
        <f t="shared" si="10"/>
        <v>840.0000000000001</v>
      </c>
      <c r="Z259" s="10"/>
      <c r="AA259" s="12" t="s">
        <v>65</v>
      </c>
      <c r="AB259" s="13"/>
    </row>
    <row r="260" spans="1:28" ht="102">
      <c r="A260" s="17" t="s">
        <v>1055</v>
      </c>
      <c r="B260" s="18" t="s">
        <v>48</v>
      </c>
      <c r="C260" s="18" t="s">
        <v>49</v>
      </c>
      <c r="D260" s="18" t="s">
        <v>1056</v>
      </c>
      <c r="E260" s="29" t="s">
        <v>1057</v>
      </c>
      <c r="F260" s="29" t="s">
        <v>1057</v>
      </c>
      <c r="G260" s="18" t="s">
        <v>1058</v>
      </c>
      <c r="H260" s="29" t="s">
        <v>1057</v>
      </c>
      <c r="I260" s="17"/>
      <c r="J260" s="17"/>
      <c r="K260" s="18" t="s">
        <v>72</v>
      </c>
      <c r="L260" s="17">
        <v>0</v>
      </c>
      <c r="M260" s="20" t="s">
        <v>56</v>
      </c>
      <c r="N260" s="18" t="s">
        <v>57</v>
      </c>
      <c r="O260" s="17" t="s">
        <v>107</v>
      </c>
      <c r="P260" s="18" t="s">
        <v>57</v>
      </c>
      <c r="Q260" s="18" t="s">
        <v>59</v>
      </c>
      <c r="R260" s="18" t="s">
        <v>250</v>
      </c>
      <c r="S260" s="18" t="s">
        <v>88</v>
      </c>
      <c r="T260" s="20">
        <v>796</v>
      </c>
      <c r="U260" s="18" t="s">
        <v>129</v>
      </c>
      <c r="V260" s="17">
        <v>5</v>
      </c>
      <c r="W260" s="33">
        <v>3600</v>
      </c>
      <c r="X260" s="23">
        <v>0</v>
      </c>
      <c r="Y260" s="23">
        <f t="shared" si="10"/>
        <v>0</v>
      </c>
      <c r="Z260" s="10"/>
      <c r="AA260" s="12" t="s">
        <v>65</v>
      </c>
      <c r="AB260" s="13" t="s">
        <v>1001</v>
      </c>
    </row>
    <row r="261" spans="1:28" ht="102">
      <c r="A261" s="17" t="s">
        <v>1059</v>
      </c>
      <c r="B261" s="18" t="s">
        <v>48</v>
      </c>
      <c r="C261" s="18" t="s">
        <v>49</v>
      </c>
      <c r="D261" s="18" t="s">
        <v>1056</v>
      </c>
      <c r="E261" s="29" t="s">
        <v>1057</v>
      </c>
      <c r="F261" s="29" t="s">
        <v>1057</v>
      </c>
      <c r="G261" s="18" t="s">
        <v>1058</v>
      </c>
      <c r="H261" s="29" t="s">
        <v>1057</v>
      </c>
      <c r="I261" s="17"/>
      <c r="J261" s="17"/>
      <c r="K261" s="18" t="s">
        <v>55</v>
      </c>
      <c r="L261" s="17">
        <v>0</v>
      </c>
      <c r="M261" s="20" t="s">
        <v>56</v>
      </c>
      <c r="N261" s="18" t="s">
        <v>57</v>
      </c>
      <c r="O261" s="18" t="s">
        <v>113</v>
      </c>
      <c r="P261" s="18" t="s">
        <v>57</v>
      </c>
      <c r="Q261" s="18" t="s">
        <v>59</v>
      </c>
      <c r="R261" s="18" t="s">
        <v>74</v>
      </c>
      <c r="S261" s="18" t="s">
        <v>88</v>
      </c>
      <c r="T261" s="20">
        <v>796</v>
      </c>
      <c r="U261" s="18" t="s">
        <v>129</v>
      </c>
      <c r="V261" s="17">
        <v>5</v>
      </c>
      <c r="W261" s="33">
        <v>3600</v>
      </c>
      <c r="X261" s="23">
        <f>V261*W261</f>
        <v>18000</v>
      </c>
      <c r="Y261" s="23">
        <f t="shared" si="10"/>
        <v>20160.000000000004</v>
      </c>
      <c r="Z261" s="10"/>
      <c r="AA261" s="12" t="s">
        <v>65</v>
      </c>
      <c r="AB261" s="13"/>
    </row>
    <row r="262" spans="1:28" ht="153">
      <c r="A262" s="17" t="s">
        <v>1060</v>
      </c>
      <c r="B262" s="18" t="s">
        <v>48</v>
      </c>
      <c r="C262" s="18" t="s">
        <v>49</v>
      </c>
      <c r="D262" s="25" t="s">
        <v>1061</v>
      </c>
      <c r="E262" s="29" t="s">
        <v>1062</v>
      </c>
      <c r="F262" s="29" t="s">
        <v>1063</v>
      </c>
      <c r="G262" s="29" t="s">
        <v>1064</v>
      </c>
      <c r="H262" s="29" t="s">
        <v>1065</v>
      </c>
      <c r="I262" s="17" t="s">
        <v>1066</v>
      </c>
      <c r="J262" s="17"/>
      <c r="K262" s="18" t="s">
        <v>72</v>
      </c>
      <c r="L262" s="17">
        <v>0</v>
      </c>
      <c r="M262" s="20" t="s">
        <v>56</v>
      </c>
      <c r="N262" s="18" t="s">
        <v>57</v>
      </c>
      <c r="O262" s="17" t="s">
        <v>1067</v>
      </c>
      <c r="P262" s="18" t="s">
        <v>57</v>
      </c>
      <c r="Q262" s="18" t="s">
        <v>59</v>
      </c>
      <c r="R262" s="18" t="s">
        <v>250</v>
      </c>
      <c r="S262" s="18" t="s">
        <v>88</v>
      </c>
      <c r="T262" s="30" t="s">
        <v>181</v>
      </c>
      <c r="U262" s="26" t="s">
        <v>89</v>
      </c>
      <c r="V262" s="17">
        <v>50</v>
      </c>
      <c r="W262" s="33">
        <v>5696.339285714285</v>
      </c>
      <c r="X262" s="23">
        <f>V262*W262</f>
        <v>284816.96428571426</v>
      </c>
      <c r="Y262" s="23">
        <f>X262*1.12</f>
        <v>318995</v>
      </c>
      <c r="Z262" s="10"/>
      <c r="AA262" s="12" t="s">
        <v>65</v>
      </c>
      <c r="AB262" s="18"/>
    </row>
    <row r="263" spans="1:28" ht="127.5">
      <c r="A263" s="17" t="s">
        <v>1068</v>
      </c>
      <c r="B263" s="18" t="s">
        <v>48</v>
      </c>
      <c r="C263" s="18" t="s">
        <v>49</v>
      </c>
      <c r="D263" s="17" t="s">
        <v>1069</v>
      </c>
      <c r="E263" s="29" t="s">
        <v>1070</v>
      </c>
      <c r="F263" s="29" t="s">
        <v>1071</v>
      </c>
      <c r="G263" s="29" t="s">
        <v>1072</v>
      </c>
      <c r="H263" s="29" t="s">
        <v>1073</v>
      </c>
      <c r="I263" s="17"/>
      <c r="J263" s="17"/>
      <c r="K263" s="18" t="s">
        <v>72</v>
      </c>
      <c r="L263" s="17">
        <v>0</v>
      </c>
      <c r="M263" s="20" t="s">
        <v>56</v>
      </c>
      <c r="N263" s="18" t="s">
        <v>57</v>
      </c>
      <c r="O263" s="17" t="s">
        <v>107</v>
      </c>
      <c r="P263" s="18" t="s">
        <v>57</v>
      </c>
      <c r="Q263" s="18" t="s">
        <v>59</v>
      </c>
      <c r="R263" s="18" t="s">
        <v>250</v>
      </c>
      <c r="S263" s="18" t="s">
        <v>88</v>
      </c>
      <c r="T263" s="20">
        <v>796</v>
      </c>
      <c r="U263" s="18" t="s">
        <v>129</v>
      </c>
      <c r="V263" s="17">
        <v>10</v>
      </c>
      <c r="W263" s="33">
        <v>450</v>
      </c>
      <c r="X263" s="23">
        <v>0</v>
      </c>
      <c r="Y263" s="23">
        <f aca="true" t="shared" si="11" ref="Y263:Y350">X263*1.12</f>
        <v>0</v>
      </c>
      <c r="Z263" s="10"/>
      <c r="AA263" s="12" t="s">
        <v>65</v>
      </c>
      <c r="AB263" s="13" t="s">
        <v>1001</v>
      </c>
    </row>
    <row r="264" spans="1:28" ht="127.5">
      <c r="A264" s="17" t="s">
        <v>1074</v>
      </c>
      <c r="B264" s="18" t="s">
        <v>48</v>
      </c>
      <c r="C264" s="18" t="s">
        <v>49</v>
      </c>
      <c r="D264" s="17" t="s">
        <v>1069</v>
      </c>
      <c r="E264" s="29" t="s">
        <v>1070</v>
      </c>
      <c r="F264" s="29" t="s">
        <v>1071</v>
      </c>
      <c r="G264" s="29" t="s">
        <v>1072</v>
      </c>
      <c r="H264" s="29" t="s">
        <v>1073</v>
      </c>
      <c r="I264" s="17"/>
      <c r="J264" s="17"/>
      <c r="K264" s="18" t="s">
        <v>55</v>
      </c>
      <c r="L264" s="17">
        <v>0</v>
      </c>
      <c r="M264" s="20" t="s">
        <v>56</v>
      </c>
      <c r="N264" s="18" t="s">
        <v>57</v>
      </c>
      <c r="O264" s="18" t="s">
        <v>113</v>
      </c>
      <c r="P264" s="18" t="s">
        <v>57</v>
      </c>
      <c r="Q264" s="18" t="s">
        <v>59</v>
      </c>
      <c r="R264" s="18" t="s">
        <v>74</v>
      </c>
      <c r="S264" s="18" t="s">
        <v>88</v>
      </c>
      <c r="T264" s="20">
        <v>796</v>
      </c>
      <c r="U264" s="18" t="s">
        <v>129</v>
      </c>
      <c r="V264" s="17">
        <v>10</v>
      </c>
      <c r="W264" s="33">
        <v>450</v>
      </c>
      <c r="X264" s="23">
        <f>V264*W264</f>
        <v>4500</v>
      </c>
      <c r="Y264" s="23">
        <f t="shared" si="11"/>
        <v>5040.000000000001</v>
      </c>
      <c r="Z264" s="10"/>
      <c r="AA264" s="12" t="s">
        <v>65</v>
      </c>
      <c r="AB264" s="13"/>
    </row>
    <row r="265" spans="1:28" ht="114.75">
      <c r="A265" s="17" t="s">
        <v>1075</v>
      </c>
      <c r="B265" s="18" t="s">
        <v>1076</v>
      </c>
      <c r="C265" s="18" t="s">
        <v>49</v>
      </c>
      <c r="D265" s="25" t="s">
        <v>1077</v>
      </c>
      <c r="E265" s="29" t="s">
        <v>1078</v>
      </c>
      <c r="F265" s="29" t="s">
        <v>1079</v>
      </c>
      <c r="G265" s="29" t="s">
        <v>1080</v>
      </c>
      <c r="H265" s="29" t="s">
        <v>1081</v>
      </c>
      <c r="I265" s="17" t="s">
        <v>1082</v>
      </c>
      <c r="J265" s="17"/>
      <c r="K265" s="18" t="s">
        <v>72</v>
      </c>
      <c r="L265" s="17">
        <v>54</v>
      </c>
      <c r="M265" s="20" t="s">
        <v>56</v>
      </c>
      <c r="N265" s="18" t="s">
        <v>57</v>
      </c>
      <c r="O265" s="17" t="s">
        <v>107</v>
      </c>
      <c r="P265" s="18" t="s">
        <v>57</v>
      </c>
      <c r="Q265" s="18" t="s">
        <v>59</v>
      </c>
      <c r="R265" s="18" t="s">
        <v>250</v>
      </c>
      <c r="S265" s="18" t="s">
        <v>194</v>
      </c>
      <c r="T265" s="20">
        <v>166</v>
      </c>
      <c r="U265" s="26" t="s">
        <v>89</v>
      </c>
      <c r="V265" s="17">
        <v>0.5</v>
      </c>
      <c r="W265" s="23">
        <v>85000</v>
      </c>
      <c r="X265" s="23">
        <v>0</v>
      </c>
      <c r="Y265" s="23">
        <f t="shared" si="11"/>
        <v>0</v>
      </c>
      <c r="Z265" s="12" t="s">
        <v>64</v>
      </c>
      <c r="AA265" s="12" t="s">
        <v>65</v>
      </c>
      <c r="AB265" s="13" t="s">
        <v>1001</v>
      </c>
    </row>
    <row r="266" spans="1:28" ht="114.75">
      <c r="A266" s="17" t="s">
        <v>1083</v>
      </c>
      <c r="B266" s="18" t="s">
        <v>1076</v>
      </c>
      <c r="C266" s="18" t="s">
        <v>49</v>
      </c>
      <c r="D266" s="25" t="s">
        <v>1077</v>
      </c>
      <c r="E266" s="29" t="s">
        <v>1078</v>
      </c>
      <c r="F266" s="29" t="s">
        <v>1079</v>
      </c>
      <c r="G266" s="29" t="s">
        <v>1080</v>
      </c>
      <c r="H266" s="29" t="s">
        <v>1081</v>
      </c>
      <c r="I266" s="17" t="s">
        <v>1082</v>
      </c>
      <c r="J266" s="17"/>
      <c r="K266" s="18" t="s">
        <v>55</v>
      </c>
      <c r="L266" s="17">
        <v>54</v>
      </c>
      <c r="M266" s="20" t="s">
        <v>56</v>
      </c>
      <c r="N266" s="18" t="s">
        <v>57</v>
      </c>
      <c r="O266" s="18" t="s">
        <v>113</v>
      </c>
      <c r="P266" s="18" t="s">
        <v>57</v>
      </c>
      <c r="Q266" s="18" t="s">
        <v>59</v>
      </c>
      <c r="R266" s="18" t="s">
        <v>74</v>
      </c>
      <c r="S266" s="18" t="s">
        <v>194</v>
      </c>
      <c r="T266" s="20">
        <v>166</v>
      </c>
      <c r="U266" s="26" t="s">
        <v>89</v>
      </c>
      <c r="V266" s="17">
        <v>0.5</v>
      </c>
      <c r="W266" s="23">
        <v>85000</v>
      </c>
      <c r="X266" s="23">
        <f>V266*W266</f>
        <v>42500</v>
      </c>
      <c r="Y266" s="23">
        <f t="shared" si="11"/>
        <v>47600.00000000001</v>
      </c>
      <c r="Z266" s="12" t="s">
        <v>64</v>
      </c>
      <c r="AA266" s="12" t="s">
        <v>65</v>
      </c>
      <c r="AB266" s="13"/>
    </row>
    <row r="267" spans="1:28" ht="107.25" customHeight="1">
      <c r="A267" s="17" t="s">
        <v>1084</v>
      </c>
      <c r="B267" s="18" t="s">
        <v>1076</v>
      </c>
      <c r="C267" s="18" t="s">
        <v>49</v>
      </c>
      <c r="D267" s="17" t="s">
        <v>1085</v>
      </c>
      <c r="E267" s="25" t="s">
        <v>1086</v>
      </c>
      <c r="F267" s="25" t="s">
        <v>1087</v>
      </c>
      <c r="G267" s="25" t="s">
        <v>1088</v>
      </c>
      <c r="H267" s="25" t="s">
        <v>1089</v>
      </c>
      <c r="I267" s="17"/>
      <c r="J267" s="17"/>
      <c r="K267" s="18" t="s">
        <v>72</v>
      </c>
      <c r="L267" s="17">
        <v>0</v>
      </c>
      <c r="M267" s="20" t="s">
        <v>56</v>
      </c>
      <c r="N267" s="18" t="s">
        <v>57</v>
      </c>
      <c r="O267" s="17" t="s">
        <v>107</v>
      </c>
      <c r="P267" s="18" t="s">
        <v>57</v>
      </c>
      <c r="Q267" s="18" t="s">
        <v>59</v>
      </c>
      <c r="R267" s="18" t="s">
        <v>1090</v>
      </c>
      <c r="S267" s="18" t="s">
        <v>88</v>
      </c>
      <c r="T267" s="20">
        <v>778</v>
      </c>
      <c r="U267" s="18" t="s">
        <v>516</v>
      </c>
      <c r="V267" s="17">
        <v>1</v>
      </c>
      <c r="W267" s="33">
        <v>2500</v>
      </c>
      <c r="X267" s="23">
        <v>0</v>
      </c>
      <c r="Y267" s="23">
        <f t="shared" si="11"/>
        <v>0</v>
      </c>
      <c r="Z267" s="10"/>
      <c r="AA267" s="12" t="s">
        <v>65</v>
      </c>
      <c r="AB267" s="13" t="s">
        <v>1001</v>
      </c>
    </row>
    <row r="268" spans="1:28" ht="107.25" customHeight="1">
      <c r="A268" s="17" t="s">
        <v>1091</v>
      </c>
      <c r="B268" s="18" t="s">
        <v>1076</v>
      </c>
      <c r="C268" s="18" t="s">
        <v>49</v>
      </c>
      <c r="D268" s="17" t="s">
        <v>1085</v>
      </c>
      <c r="E268" s="25" t="s">
        <v>1086</v>
      </c>
      <c r="F268" s="25" t="s">
        <v>1087</v>
      </c>
      <c r="G268" s="25" t="s">
        <v>1088</v>
      </c>
      <c r="H268" s="25" t="s">
        <v>1089</v>
      </c>
      <c r="I268" s="17"/>
      <c r="J268" s="17"/>
      <c r="K268" s="18" t="s">
        <v>55</v>
      </c>
      <c r="L268" s="17">
        <v>0</v>
      </c>
      <c r="M268" s="20" t="s">
        <v>56</v>
      </c>
      <c r="N268" s="18" t="s">
        <v>57</v>
      </c>
      <c r="O268" s="18" t="s">
        <v>113</v>
      </c>
      <c r="P268" s="18" t="s">
        <v>57</v>
      </c>
      <c r="Q268" s="18" t="s">
        <v>59</v>
      </c>
      <c r="R268" s="18" t="s">
        <v>1092</v>
      </c>
      <c r="S268" s="18" t="s">
        <v>88</v>
      </c>
      <c r="T268" s="20">
        <v>778</v>
      </c>
      <c r="U268" s="18" t="s">
        <v>516</v>
      </c>
      <c r="V268" s="17">
        <v>1</v>
      </c>
      <c r="W268" s="33">
        <v>2500</v>
      </c>
      <c r="X268" s="23">
        <f>V268*W268</f>
        <v>2500</v>
      </c>
      <c r="Y268" s="23">
        <f t="shared" si="11"/>
        <v>2800.0000000000005</v>
      </c>
      <c r="Z268" s="10"/>
      <c r="AA268" s="12" t="s">
        <v>65</v>
      </c>
      <c r="AB268" s="13"/>
    </row>
    <row r="269" spans="1:28" ht="102">
      <c r="A269" s="17" t="s">
        <v>1093</v>
      </c>
      <c r="B269" s="18" t="s">
        <v>48</v>
      </c>
      <c r="C269" s="18" t="s">
        <v>49</v>
      </c>
      <c r="D269" s="24" t="s">
        <v>1094</v>
      </c>
      <c r="E269" s="29" t="s">
        <v>1095</v>
      </c>
      <c r="F269" s="29" t="s">
        <v>1096</v>
      </c>
      <c r="G269" s="29" t="s">
        <v>1097</v>
      </c>
      <c r="H269" s="29" t="s">
        <v>1098</v>
      </c>
      <c r="I269" s="17" t="s">
        <v>1099</v>
      </c>
      <c r="J269" s="17"/>
      <c r="K269" s="18" t="s">
        <v>72</v>
      </c>
      <c r="L269" s="17">
        <v>0</v>
      </c>
      <c r="M269" s="20" t="s">
        <v>56</v>
      </c>
      <c r="N269" s="18" t="s">
        <v>57</v>
      </c>
      <c r="O269" s="17" t="s">
        <v>1067</v>
      </c>
      <c r="P269" s="18" t="s">
        <v>57</v>
      </c>
      <c r="Q269" s="18" t="s">
        <v>59</v>
      </c>
      <c r="R269" s="18" t="s">
        <v>74</v>
      </c>
      <c r="S269" s="18" t="s">
        <v>88</v>
      </c>
      <c r="T269" s="20" t="s">
        <v>1100</v>
      </c>
      <c r="U269" s="18" t="s">
        <v>1101</v>
      </c>
      <c r="V269" s="17">
        <v>50</v>
      </c>
      <c r="W269" s="33">
        <v>500</v>
      </c>
      <c r="X269" s="23">
        <f>V269*W269</f>
        <v>25000</v>
      </c>
      <c r="Y269" s="23">
        <f t="shared" si="11"/>
        <v>28000.000000000004</v>
      </c>
      <c r="Z269" s="10"/>
      <c r="AA269" s="12" t="s">
        <v>65</v>
      </c>
      <c r="AB269" s="13"/>
    </row>
    <row r="270" spans="1:28" ht="140.25">
      <c r="A270" s="17" t="s">
        <v>1102</v>
      </c>
      <c r="B270" s="18" t="s">
        <v>48</v>
      </c>
      <c r="C270" s="18" t="s">
        <v>49</v>
      </c>
      <c r="D270" s="74" t="s">
        <v>1103</v>
      </c>
      <c r="E270" s="27" t="s">
        <v>1104</v>
      </c>
      <c r="F270" s="29" t="s">
        <v>1104</v>
      </c>
      <c r="G270" s="27" t="s">
        <v>1105</v>
      </c>
      <c r="H270" s="29" t="s">
        <v>1106</v>
      </c>
      <c r="I270" s="17"/>
      <c r="J270" s="17"/>
      <c r="K270" s="18" t="s">
        <v>55</v>
      </c>
      <c r="L270" s="17">
        <v>99.5</v>
      </c>
      <c r="M270" s="20" t="s">
        <v>56</v>
      </c>
      <c r="N270" s="18" t="s">
        <v>57</v>
      </c>
      <c r="O270" s="17" t="s">
        <v>58</v>
      </c>
      <c r="P270" s="18" t="s">
        <v>57</v>
      </c>
      <c r="Q270" s="18" t="s">
        <v>59</v>
      </c>
      <c r="R270" s="18" t="s">
        <v>1107</v>
      </c>
      <c r="S270" s="18" t="s">
        <v>61</v>
      </c>
      <c r="T270" s="27" t="s">
        <v>1108</v>
      </c>
      <c r="U270" s="27" t="s">
        <v>1000</v>
      </c>
      <c r="V270" s="17">
        <v>95000</v>
      </c>
      <c r="W270" s="78">
        <v>80</v>
      </c>
      <c r="X270" s="23">
        <v>0</v>
      </c>
      <c r="Y270" s="23">
        <f t="shared" si="11"/>
        <v>0</v>
      </c>
      <c r="Z270" s="12" t="s">
        <v>64</v>
      </c>
      <c r="AA270" s="12" t="s">
        <v>65</v>
      </c>
      <c r="AB270" s="18" t="s">
        <v>1109</v>
      </c>
    </row>
    <row r="271" spans="1:28" ht="140.25">
      <c r="A271" s="17" t="s">
        <v>1110</v>
      </c>
      <c r="B271" s="18" t="s">
        <v>48</v>
      </c>
      <c r="C271" s="18" t="s">
        <v>49</v>
      </c>
      <c r="D271" s="74" t="s">
        <v>1103</v>
      </c>
      <c r="E271" s="27" t="s">
        <v>1104</v>
      </c>
      <c r="F271" s="29" t="s">
        <v>1104</v>
      </c>
      <c r="G271" s="27" t="s">
        <v>1105</v>
      </c>
      <c r="H271" s="29" t="s">
        <v>1106</v>
      </c>
      <c r="I271" s="17"/>
      <c r="J271" s="17"/>
      <c r="K271" s="18" t="s">
        <v>55</v>
      </c>
      <c r="L271" s="17">
        <v>99.5</v>
      </c>
      <c r="M271" s="20" t="s">
        <v>56</v>
      </c>
      <c r="N271" s="18" t="s">
        <v>57</v>
      </c>
      <c r="O271" s="17" t="s">
        <v>58</v>
      </c>
      <c r="P271" s="18" t="s">
        <v>57</v>
      </c>
      <c r="Q271" s="18" t="s">
        <v>59</v>
      </c>
      <c r="R271" s="18" t="s">
        <v>1107</v>
      </c>
      <c r="S271" s="18" t="s">
        <v>61</v>
      </c>
      <c r="T271" s="27" t="s">
        <v>1108</v>
      </c>
      <c r="U271" s="27" t="s">
        <v>1000</v>
      </c>
      <c r="V271" s="17">
        <v>95000</v>
      </c>
      <c r="W271" s="78">
        <v>79.4</v>
      </c>
      <c r="X271" s="23">
        <v>0</v>
      </c>
      <c r="Y271" s="23">
        <f t="shared" si="11"/>
        <v>0</v>
      </c>
      <c r="Z271" s="12" t="s">
        <v>64</v>
      </c>
      <c r="AA271" s="12" t="s">
        <v>65</v>
      </c>
      <c r="AB271" s="13" t="s">
        <v>1109</v>
      </c>
    </row>
    <row r="272" spans="1:28" ht="140.25">
      <c r="A272" s="17" t="s">
        <v>1111</v>
      </c>
      <c r="B272" s="18" t="s">
        <v>48</v>
      </c>
      <c r="C272" s="18" t="s">
        <v>49</v>
      </c>
      <c r="D272" s="74" t="s">
        <v>1103</v>
      </c>
      <c r="E272" s="27" t="s">
        <v>1104</v>
      </c>
      <c r="F272" s="29" t="s">
        <v>1104</v>
      </c>
      <c r="G272" s="27" t="s">
        <v>1105</v>
      </c>
      <c r="H272" s="29" t="s">
        <v>1106</v>
      </c>
      <c r="I272" s="17"/>
      <c r="J272" s="17"/>
      <c r="K272" s="18" t="s">
        <v>55</v>
      </c>
      <c r="L272" s="17">
        <v>99.5</v>
      </c>
      <c r="M272" s="20" t="s">
        <v>56</v>
      </c>
      <c r="N272" s="18" t="s">
        <v>57</v>
      </c>
      <c r="O272" s="17" t="s">
        <v>58</v>
      </c>
      <c r="P272" s="18" t="s">
        <v>57</v>
      </c>
      <c r="Q272" s="18" t="s">
        <v>59</v>
      </c>
      <c r="R272" s="18" t="s">
        <v>1107</v>
      </c>
      <c r="S272" s="18" t="s">
        <v>61</v>
      </c>
      <c r="T272" s="27" t="s">
        <v>1108</v>
      </c>
      <c r="U272" s="27" t="s">
        <v>1000</v>
      </c>
      <c r="V272" s="17">
        <v>10000</v>
      </c>
      <c r="W272" s="79">
        <v>79.5</v>
      </c>
      <c r="X272" s="23">
        <f>V272*W272</f>
        <v>795000</v>
      </c>
      <c r="Y272" s="23">
        <f t="shared" si="11"/>
        <v>890400.0000000001</v>
      </c>
      <c r="Z272" s="12" t="s">
        <v>64</v>
      </c>
      <c r="AA272" s="12" t="s">
        <v>65</v>
      </c>
      <c r="AB272" s="13"/>
    </row>
    <row r="273" spans="1:28" ht="140.25">
      <c r="A273" s="17" t="s">
        <v>1112</v>
      </c>
      <c r="B273" s="18" t="s">
        <v>48</v>
      </c>
      <c r="C273" s="18" t="s">
        <v>49</v>
      </c>
      <c r="D273" s="74" t="s">
        <v>1113</v>
      </c>
      <c r="E273" s="27" t="s">
        <v>1104</v>
      </c>
      <c r="F273" s="29" t="s">
        <v>1104</v>
      </c>
      <c r="G273" s="29" t="s">
        <v>1114</v>
      </c>
      <c r="H273" s="29" t="s">
        <v>1115</v>
      </c>
      <c r="I273" s="17"/>
      <c r="J273" s="17"/>
      <c r="K273" s="18" t="s">
        <v>55</v>
      </c>
      <c r="L273" s="17">
        <v>99.5</v>
      </c>
      <c r="M273" s="20" t="s">
        <v>56</v>
      </c>
      <c r="N273" s="18" t="s">
        <v>57</v>
      </c>
      <c r="O273" s="17" t="s">
        <v>58</v>
      </c>
      <c r="P273" s="18" t="s">
        <v>57</v>
      </c>
      <c r="Q273" s="18" t="s">
        <v>59</v>
      </c>
      <c r="R273" s="18" t="s">
        <v>1107</v>
      </c>
      <c r="S273" s="18" t="s">
        <v>61</v>
      </c>
      <c r="T273" s="20">
        <v>112</v>
      </c>
      <c r="U273" s="27" t="s">
        <v>1000</v>
      </c>
      <c r="V273" s="17">
        <v>50000</v>
      </c>
      <c r="W273" s="78">
        <v>103</v>
      </c>
      <c r="X273" s="23">
        <v>0</v>
      </c>
      <c r="Y273" s="23">
        <f t="shared" si="11"/>
        <v>0</v>
      </c>
      <c r="Z273" s="12" t="s">
        <v>64</v>
      </c>
      <c r="AA273" s="12" t="s">
        <v>65</v>
      </c>
      <c r="AB273" s="18" t="s">
        <v>1109</v>
      </c>
    </row>
    <row r="274" spans="1:28" ht="140.25">
      <c r="A274" s="17" t="s">
        <v>1116</v>
      </c>
      <c r="B274" s="18" t="s">
        <v>48</v>
      </c>
      <c r="C274" s="18" t="s">
        <v>49</v>
      </c>
      <c r="D274" s="74" t="s">
        <v>1113</v>
      </c>
      <c r="E274" s="27" t="s">
        <v>1104</v>
      </c>
      <c r="F274" s="29" t="s">
        <v>1104</v>
      </c>
      <c r="G274" s="29" t="s">
        <v>1114</v>
      </c>
      <c r="H274" s="29" t="s">
        <v>1115</v>
      </c>
      <c r="I274" s="17"/>
      <c r="J274" s="17"/>
      <c r="K274" s="18" t="s">
        <v>55</v>
      </c>
      <c r="L274" s="17">
        <v>99.5</v>
      </c>
      <c r="M274" s="20" t="s">
        <v>56</v>
      </c>
      <c r="N274" s="18" t="s">
        <v>57</v>
      </c>
      <c r="O274" s="17" t="s">
        <v>58</v>
      </c>
      <c r="P274" s="18" t="s">
        <v>57</v>
      </c>
      <c r="Q274" s="18" t="s">
        <v>59</v>
      </c>
      <c r="R274" s="18" t="s">
        <v>1107</v>
      </c>
      <c r="S274" s="18" t="s">
        <v>61</v>
      </c>
      <c r="T274" s="20">
        <v>112</v>
      </c>
      <c r="U274" s="27" t="s">
        <v>1000</v>
      </c>
      <c r="V274" s="17">
        <v>50000</v>
      </c>
      <c r="W274" s="78">
        <v>88.39</v>
      </c>
      <c r="X274" s="23">
        <v>0</v>
      </c>
      <c r="Y274" s="23">
        <f t="shared" si="11"/>
        <v>0</v>
      </c>
      <c r="Z274" s="12" t="s">
        <v>64</v>
      </c>
      <c r="AA274" s="12" t="s">
        <v>65</v>
      </c>
      <c r="AB274" s="13" t="s">
        <v>787</v>
      </c>
    </row>
    <row r="275" spans="1:28" ht="140.25">
      <c r="A275" s="17" t="s">
        <v>1117</v>
      </c>
      <c r="B275" s="18" t="s">
        <v>48</v>
      </c>
      <c r="C275" s="18" t="s">
        <v>49</v>
      </c>
      <c r="D275" s="74" t="s">
        <v>1113</v>
      </c>
      <c r="E275" s="27" t="s">
        <v>1104</v>
      </c>
      <c r="F275" s="29" t="s">
        <v>1104</v>
      </c>
      <c r="G275" s="29" t="s">
        <v>1114</v>
      </c>
      <c r="H275" s="29" t="s">
        <v>1115</v>
      </c>
      <c r="I275" s="17"/>
      <c r="J275" s="17"/>
      <c r="K275" s="18" t="s">
        <v>55</v>
      </c>
      <c r="L275" s="17">
        <v>99.5</v>
      </c>
      <c r="M275" s="20" t="s">
        <v>56</v>
      </c>
      <c r="N275" s="18" t="s">
        <v>57</v>
      </c>
      <c r="O275" s="17" t="s">
        <v>1067</v>
      </c>
      <c r="P275" s="18" t="s">
        <v>57</v>
      </c>
      <c r="Q275" s="18" t="s">
        <v>59</v>
      </c>
      <c r="R275" s="18" t="s">
        <v>1107</v>
      </c>
      <c r="S275" s="18" t="s">
        <v>61</v>
      </c>
      <c r="T275" s="20">
        <v>112</v>
      </c>
      <c r="U275" s="27" t="s">
        <v>1000</v>
      </c>
      <c r="V275" s="17">
        <v>50000</v>
      </c>
      <c r="W275" s="78">
        <v>97</v>
      </c>
      <c r="X275" s="23">
        <v>0</v>
      </c>
      <c r="Y275" s="23">
        <f>X275*1.12</f>
        <v>0</v>
      </c>
      <c r="Z275" s="12" t="s">
        <v>64</v>
      </c>
      <c r="AA275" s="12" t="s">
        <v>65</v>
      </c>
      <c r="AB275" s="13" t="s">
        <v>1118</v>
      </c>
    </row>
    <row r="276" spans="1:28" ht="140.25">
      <c r="A276" s="17" t="s">
        <v>1119</v>
      </c>
      <c r="B276" s="18" t="s">
        <v>48</v>
      </c>
      <c r="C276" s="18" t="s">
        <v>49</v>
      </c>
      <c r="D276" s="74" t="s">
        <v>1113</v>
      </c>
      <c r="E276" s="27" t="s">
        <v>1104</v>
      </c>
      <c r="F276" s="29" t="s">
        <v>1104</v>
      </c>
      <c r="G276" s="29" t="s">
        <v>1114</v>
      </c>
      <c r="H276" s="29" t="s">
        <v>1115</v>
      </c>
      <c r="I276" s="17"/>
      <c r="J276" s="17"/>
      <c r="K276" s="18" t="s">
        <v>55</v>
      </c>
      <c r="L276" s="17">
        <v>99.5</v>
      </c>
      <c r="M276" s="20" t="s">
        <v>56</v>
      </c>
      <c r="N276" s="18" t="s">
        <v>57</v>
      </c>
      <c r="O276" s="17" t="s">
        <v>58</v>
      </c>
      <c r="P276" s="18" t="s">
        <v>57</v>
      </c>
      <c r="Q276" s="18" t="s">
        <v>59</v>
      </c>
      <c r="R276" s="18" t="s">
        <v>1107</v>
      </c>
      <c r="S276" s="18" t="s">
        <v>61</v>
      </c>
      <c r="T276" s="20">
        <v>112</v>
      </c>
      <c r="U276" s="27" t="s">
        <v>1000</v>
      </c>
      <c r="V276" s="17">
        <v>1330</v>
      </c>
      <c r="W276" s="79">
        <v>97.4</v>
      </c>
      <c r="X276" s="23">
        <f>V276*W276</f>
        <v>129542.00000000001</v>
      </c>
      <c r="Y276" s="23">
        <f>X276*1.12</f>
        <v>145087.04000000004</v>
      </c>
      <c r="Z276" s="12" t="s">
        <v>64</v>
      </c>
      <c r="AA276" s="12" t="s">
        <v>65</v>
      </c>
      <c r="AB276" s="13"/>
    </row>
    <row r="277" spans="1:28" ht="140.25">
      <c r="A277" s="17" t="s">
        <v>1120</v>
      </c>
      <c r="B277" s="18" t="s">
        <v>48</v>
      </c>
      <c r="C277" s="18" t="s">
        <v>49</v>
      </c>
      <c r="D277" s="74" t="s">
        <v>1121</v>
      </c>
      <c r="E277" s="27" t="s">
        <v>1104</v>
      </c>
      <c r="F277" s="29" t="s">
        <v>1104</v>
      </c>
      <c r="G277" s="27" t="s">
        <v>1122</v>
      </c>
      <c r="H277" s="29" t="s">
        <v>1123</v>
      </c>
      <c r="I277" s="17"/>
      <c r="J277" s="17"/>
      <c r="K277" s="18" t="s">
        <v>55</v>
      </c>
      <c r="L277" s="17">
        <v>99.5</v>
      </c>
      <c r="M277" s="20" t="s">
        <v>56</v>
      </c>
      <c r="N277" s="18" t="s">
        <v>57</v>
      </c>
      <c r="O277" s="17" t="s">
        <v>58</v>
      </c>
      <c r="P277" s="18" t="s">
        <v>57</v>
      </c>
      <c r="Q277" s="18" t="s">
        <v>59</v>
      </c>
      <c r="R277" s="18" t="s">
        <v>1107</v>
      </c>
      <c r="S277" s="18" t="s">
        <v>61</v>
      </c>
      <c r="T277" s="20">
        <v>112</v>
      </c>
      <c r="U277" s="18" t="s">
        <v>1124</v>
      </c>
      <c r="V277" s="17">
        <v>10000</v>
      </c>
      <c r="W277" s="78">
        <v>145</v>
      </c>
      <c r="X277" s="23">
        <f>V277*W277</f>
        <v>1450000</v>
      </c>
      <c r="Y277" s="23">
        <f t="shared" si="11"/>
        <v>1624000.0000000002</v>
      </c>
      <c r="Z277" s="10" t="s">
        <v>64</v>
      </c>
      <c r="AA277" s="12" t="s">
        <v>65</v>
      </c>
      <c r="AB277" s="13"/>
    </row>
    <row r="278" spans="1:28" ht="140.25">
      <c r="A278" s="17" t="s">
        <v>1125</v>
      </c>
      <c r="B278" s="18" t="s">
        <v>48</v>
      </c>
      <c r="C278" s="18" t="s">
        <v>49</v>
      </c>
      <c r="D278" s="74" t="s">
        <v>1126</v>
      </c>
      <c r="E278" s="27" t="s">
        <v>1127</v>
      </c>
      <c r="F278" s="29" t="s">
        <v>1128</v>
      </c>
      <c r="G278" s="27" t="s">
        <v>1129</v>
      </c>
      <c r="H278" s="29" t="s">
        <v>1130</v>
      </c>
      <c r="I278" s="17"/>
      <c r="J278" s="17"/>
      <c r="K278" s="18" t="s">
        <v>55</v>
      </c>
      <c r="L278" s="17">
        <v>100</v>
      </c>
      <c r="M278" s="20" t="s">
        <v>56</v>
      </c>
      <c r="N278" s="18" t="s">
        <v>57</v>
      </c>
      <c r="O278" s="17" t="s">
        <v>58</v>
      </c>
      <c r="P278" s="18" t="s">
        <v>57</v>
      </c>
      <c r="Q278" s="18" t="s">
        <v>59</v>
      </c>
      <c r="R278" s="18" t="s">
        <v>1107</v>
      </c>
      <c r="S278" s="18" t="s">
        <v>61</v>
      </c>
      <c r="T278" s="20">
        <v>112</v>
      </c>
      <c r="U278" s="27" t="s">
        <v>1000</v>
      </c>
      <c r="V278" s="17">
        <f>70000-30000</f>
        <v>40000</v>
      </c>
      <c r="W278" s="78">
        <v>139</v>
      </c>
      <c r="X278" s="23">
        <f>V278*W278</f>
        <v>5560000</v>
      </c>
      <c r="Y278" s="23">
        <f t="shared" si="11"/>
        <v>6227200.000000001</v>
      </c>
      <c r="Z278" s="10" t="s">
        <v>64</v>
      </c>
      <c r="AA278" s="12" t="s">
        <v>65</v>
      </c>
      <c r="AB278" s="13"/>
    </row>
    <row r="279" spans="1:28" ht="54.75" customHeight="1">
      <c r="A279" s="17" t="s">
        <v>1131</v>
      </c>
      <c r="B279" s="18" t="s">
        <v>48</v>
      </c>
      <c r="C279" s="18" t="s">
        <v>49</v>
      </c>
      <c r="D279" s="74" t="s">
        <v>1132</v>
      </c>
      <c r="E279" s="27" t="s">
        <v>1127</v>
      </c>
      <c r="F279" s="29" t="s">
        <v>1133</v>
      </c>
      <c r="G279" s="27" t="s">
        <v>1134</v>
      </c>
      <c r="H279" s="29" t="s">
        <v>1135</v>
      </c>
      <c r="I279" s="17"/>
      <c r="J279" s="17"/>
      <c r="K279" s="18" t="s">
        <v>55</v>
      </c>
      <c r="L279" s="17">
        <v>100</v>
      </c>
      <c r="M279" s="20" t="s">
        <v>56</v>
      </c>
      <c r="N279" s="18" t="s">
        <v>57</v>
      </c>
      <c r="O279" s="17" t="s">
        <v>73</v>
      </c>
      <c r="P279" s="18" t="s">
        <v>57</v>
      </c>
      <c r="Q279" s="18" t="s">
        <v>59</v>
      </c>
      <c r="R279" s="18" t="s">
        <v>1136</v>
      </c>
      <c r="S279" s="18" t="s">
        <v>61</v>
      </c>
      <c r="T279" s="20">
        <v>112</v>
      </c>
      <c r="U279" s="27" t="s">
        <v>1000</v>
      </c>
      <c r="V279" s="17">
        <v>80000</v>
      </c>
      <c r="W279" s="78">
        <v>103</v>
      </c>
      <c r="X279" s="23">
        <v>0</v>
      </c>
      <c r="Y279" s="23">
        <v>0</v>
      </c>
      <c r="Z279" s="10" t="s">
        <v>64</v>
      </c>
      <c r="AA279" s="12" t="s">
        <v>65</v>
      </c>
      <c r="AB279" s="18">
        <v>11</v>
      </c>
    </row>
    <row r="280" spans="1:28" ht="57.75" customHeight="1">
      <c r="A280" s="17" t="s">
        <v>1137</v>
      </c>
      <c r="B280" s="18" t="s">
        <v>48</v>
      </c>
      <c r="C280" s="18" t="s">
        <v>49</v>
      </c>
      <c r="D280" s="74" t="s">
        <v>1132</v>
      </c>
      <c r="E280" s="27" t="s">
        <v>1127</v>
      </c>
      <c r="F280" s="29" t="s">
        <v>1133</v>
      </c>
      <c r="G280" s="27" t="s">
        <v>1134</v>
      </c>
      <c r="H280" s="29" t="s">
        <v>1135</v>
      </c>
      <c r="I280" s="17"/>
      <c r="J280" s="17"/>
      <c r="K280" s="18" t="s">
        <v>55</v>
      </c>
      <c r="L280" s="17">
        <v>100</v>
      </c>
      <c r="M280" s="20" t="s">
        <v>56</v>
      </c>
      <c r="N280" s="18" t="s">
        <v>57</v>
      </c>
      <c r="O280" s="17" t="s">
        <v>58</v>
      </c>
      <c r="P280" s="18" t="s">
        <v>57</v>
      </c>
      <c r="Q280" s="18" t="s">
        <v>59</v>
      </c>
      <c r="R280" s="18" t="s">
        <v>1136</v>
      </c>
      <c r="S280" s="18" t="s">
        <v>61</v>
      </c>
      <c r="T280" s="20">
        <v>112</v>
      </c>
      <c r="U280" s="27" t="s">
        <v>1000</v>
      </c>
      <c r="V280" s="17">
        <v>80000</v>
      </c>
      <c r="W280" s="78">
        <v>103</v>
      </c>
      <c r="X280" s="23">
        <v>0</v>
      </c>
      <c r="Y280" s="23">
        <f>X280*1.12</f>
        <v>0</v>
      </c>
      <c r="Z280" s="12" t="s">
        <v>64</v>
      </c>
      <c r="AA280" s="12" t="s">
        <v>65</v>
      </c>
      <c r="AB280" s="18" t="s">
        <v>1109</v>
      </c>
    </row>
    <row r="281" spans="1:28" ht="57.75" customHeight="1">
      <c r="A281" s="17" t="s">
        <v>1138</v>
      </c>
      <c r="B281" s="18" t="s">
        <v>48</v>
      </c>
      <c r="C281" s="18" t="s">
        <v>49</v>
      </c>
      <c r="D281" s="74" t="s">
        <v>1132</v>
      </c>
      <c r="E281" s="27" t="s">
        <v>1127</v>
      </c>
      <c r="F281" s="29" t="s">
        <v>1133</v>
      </c>
      <c r="G281" s="27" t="s">
        <v>1134</v>
      </c>
      <c r="H281" s="29" t="s">
        <v>1135</v>
      </c>
      <c r="I281" s="17"/>
      <c r="J281" s="17"/>
      <c r="K281" s="18" t="s">
        <v>55</v>
      </c>
      <c r="L281" s="17">
        <v>100</v>
      </c>
      <c r="M281" s="20" t="s">
        <v>56</v>
      </c>
      <c r="N281" s="18" t="s">
        <v>57</v>
      </c>
      <c r="O281" s="17" t="s">
        <v>58</v>
      </c>
      <c r="P281" s="18" t="s">
        <v>57</v>
      </c>
      <c r="Q281" s="18" t="s">
        <v>59</v>
      </c>
      <c r="R281" s="18" t="s">
        <v>1136</v>
      </c>
      <c r="S281" s="18" t="s">
        <v>61</v>
      </c>
      <c r="T281" s="20">
        <v>112</v>
      </c>
      <c r="U281" s="27" t="s">
        <v>1000</v>
      </c>
      <c r="V281" s="17">
        <v>80000</v>
      </c>
      <c r="W281" s="78">
        <v>88.39</v>
      </c>
      <c r="X281" s="23">
        <f>V281*W281</f>
        <v>7071200</v>
      </c>
      <c r="Y281" s="23">
        <f>X281*1.12</f>
        <v>7919744.000000001</v>
      </c>
      <c r="Z281" s="12" t="s">
        <v>64</v>
      </c>
      <c r="AA281" s="12" t="s">
        <v>65</v>
      </c>
      <c r="AB281" s="13"/>
    </row>
    <row r="282" spans="1:28" ht="111" customHeight="1">
      <c r="A282" s="17" t="s">
        <v>1139</v>
      </c>
      <c r="B282" s="18" t="s">
        <v>48</v>
      </c>
      <c r="C282" s="18" t="s">
        <v>49</v>
      </c>
      <c r="D282" s="25" t="s">
        <v>1140</v>
      </c>
      <c r="E282" s="29" t="s">
        <v>1141</v>
      </c>
      <c r="F282" s="29" t="s">
        <v>1142</v>
      </c>
      <c r="G282" s="29" t="s">
        <v>1143</v>
      </c>
      <c r="H282" s="29" t="s">
        <v>1144</v>
      </c>
      <c r="I282" s="17" t="s">
        <v>1145</v>
      </c>
      <c r="J282" s="17"/>
      <c r="K282" s="18" t="s">
        <v>72</v>
      </c>
      <c r="L282" s="17">
        <v>0</v>
      </c>
      <c r="M282" s="20" t="s">
        <v>56</v>
      </c>
      <c r="N282" s="18" t="s">
        <v>57</v>
      </c>
      <c r="O282" s="17" t="s">
        <v>96</v>
      </c>
      <c r="P282" s="18" t="s">
        <v>57</v>
      </c>
      <c r="Q282" s="18" t="s">
        <v>59</v>
      </c>
      <c r="R282" s="18" t="s">
        <v>190</v>
      </c>
      <c r="S282" s="18" t="s">
        <v>88</v>
      </c>
      <c r="T282" s="25">
        <v>168</v>
      </c>
      <c r="U282" s="25" t="s">
        <v>470</v>
      </c>
      <c r="V282" s="17">
        <v>1</v>
      </c>
      <c r="W282" s="33">
        <v>699999.9999999999</v>
      </c>
      <c r="X282" s="23">
        <v>0</v>
      </c>
      <c r="Y282" s="23">
        <v>0</v>
      </c>
      <c r="Z282" s="10"/>
      <c r="AA282" s="12" t="s">
        <v>65</v>
      </c>
      <c r="AB282" s="13">
        <v>11</v>
      </c>
    </row>
    <row r="283" spans="1:28" ht="111" customHeight="1">
      <c r="A283" s="17" t="s">
        <v>1146</v>
      </c>
      <c r="B283" s="18" t="s">
        <v>48</v>
      </c>
      <c r="C283" s="18" t="s">
        <v>49</v>
      </c>
      <c r="D283" s="25" t="s">
        <v>1140</v>
      </c>
      <c r="E283" s="29" t="s">
        <v>1141</v>
      </c>
      <c r="F283" s="29" t="s">
        <v>1142</v>
      </c>
      <c r="G283" s="29" t="s">
        <v>1143</v>
      </c>
      <c r="H283" s="29" t="s">
        <v>1144</v>
      </c>
      <c r="I283" s="17" t="s">
        <v>1145</v>
      </c>
      <c r="J283" s="17"/>
      <c r="K283" s="18" t="s">
        <v>72</v>
      </c>
      <c r="L283" s="17">
        <v>0</v>
      </c>
      <c r="M283" s="20" t="s">
        <v>56</v>
      </c>
      <c r="N283" s="18" t="s">
        <v>57</v>
      </c>
      <c r="O283" s="18" t="s">
        <v>99</v>
      </c>
      <c r="P283" s="18" t="s">
        <v>57</v>
      </c>
      <c r="Q283" s="18" t="s">
        <v>59</v>
      </c>
      <c r="R283" s="18" t="s">
        <v>190</v>
      </c>
      <c r="S283" s="18" t="s">
        <v>88</v>
      </c>
      <c r="T283" s="25">
        <v>168</v>
      </c>
      <c r="U283" s="25" t="s">
        <v>470</v>
      </c>
      <c r="V283" s="17">
        <v>1</v>
      </c>
      <c r="W283" s="33">
        <v>699999.9999999999</v>
      </c>
      <c r="X283" s="23">
        <v>0</v>
      </c>
      <c r="Y283" s="23">
        <f>X283*1.12</f>
        <v>0</v>
      </c>
      <c r="Z283" s="10"/>
      <c r="AA283" s="12" t="s">
        <v>65</v>
      </c>
      <c r="AB283" s="18">
        <v>11.14</v>
      </c>
    </row>
    <row r="284" spans="1:28" ht="111" customHeight="1">
      <c r="A284" s="17" t="s">
        <v>1147</v>
      </c>
      <c r="B284" s="18" t="s">
        <v>48</v>
      </c>
      <c r="C284" s="18" t="s">
        <v>49</v>
      </c>
      <c r="D284" s="25" t="s">
        <v>1140</v>
      </c>
      <c r="E284" s="29" t="s">
        <v>1141</v>
      </c>
      <c r="F284" s="29" t="s">
        <v>1142</v>
      </c>
      <c r="G284" s="29" t="s">
        <v>1143</v>
      </c>
      <c r="H284" s="29" t="s">
        <v>1144</v>
      </c>
      <c r="I284" s="17" t="s">
        <v>1145</v>
      </c>
      <c r="J284" s="17"/>
      <c r="K284" s="18" t="s">
        <v>72</v>
      </c>
      <c r="L284" s="17">
        <v>0</v>
      </c>
      <c r="M284" s="20" t="s">
        <v>56</v>
      </c>
      <c r="N284" s="18" t="s">
        <v>57</v>
      </c>
      <c r="O284" s="18" t="s">
        <v>80</v>
      </c>
      <c r="P284" s="18" t="s">
        <v>57</v>
      </c>
      <c r="Q284" s="18" t="s">
        <v>59</v>
      </c>
      <c r="R284" s="18" t="s">
        <v>74</v>
      </c>
      <c r="S284" s="18" t="s">
        <v>88</v>
      </c>
      <c r="T284" s="25">
        <v>168</v>
      </c>
      <c r="U284" s="25" t="s">
        <v>470</v>
      </c>
      <c r="V284" s="17">
        <v>1</v>
      </c>
      <c r="W284" s="33">
        <v>699999.9999999999</v>
      </c>
      <c r="X284" s="23">
        <f>V284*W284</f>
        <v>699999.9999999999</v>
      </c>
      <c r="Y284" s="23">
        <f>X284*1.12</f>
        <v>784000</v>
      </c>
      <c r="Z284" s="10"/>
      <c r="AA284" s="12" t="s">
        <v>65</v>
      </c>
      <c r="AB284" s="13"/>
    </row>
    <row r="285" spans="1:28" ht="64.5" customHeight="1">
      <c r="A285" s="17" t="s">
        <v>1148</v>
      </c>
      <c r="B285" s="18" t="s">
        <v>48</v>
      </c>
      <c r="C285" s="18" t="s">
        <v>49</v>
      </c>
      <c r="D285" s="18" t="s">
        <v>1149</v>
      </c>
      <c r="E285" s="25" t="s">
        <v>1150</v>
      </c>
      <c r="F285" s="25" t="s">
        <v>1150</v>
      </c>
      <c r="G285" s="25" t="s">
        <v>1151</v>
      </c>
      <c r="H285" s="25" t="s">
        <v>1151</v>
      </c>
      <c r="I285" s="17"/>
      <c r="J285" s="17"/>
      <c r="K285" s="18" t="s">
        <v>72</v>
      </c>
      <c r="L285" s="17">
        <v>0</v>
      </c>
      <c r="M285" s="20" t="s">
        <v>56</v>
      </c>
      <c r="N285" s="18" t="s">
        <v>57</v>
      </c>
      <c r="O285" s="17" t="s">
        <v>107</v>
      </c>
      <c r="P285" s="18" t="s">
        <v>57</v>
      </c>
      <c r="Q285" s="18" t="s">
        <v>59</v>
      </c>
      <c r="R285" s="18" t="s">
        <v>250</v>
      </c>
      <c r="S285" s="18" t="s">
        <v>88</v>
      </c>
      <c r="T285" s="20">
        <v>166</v>
      </c>
      <c r="U285" s="26" t="s">
        <v>89</v>
      </c>
      <c r="V285" s="17">
        <v>100</v>
      </c>
      <c r="W285" s="33">
        <v>1517</v>
      </c>
      <c r="X285" s="23">
        <v>0</v>
      </c>
      <c r="Y285" s="23">
        <f>X285*1.12</f>
        <v>0</v>
      </c>
      <c r="Z285" s="10"/>
      <c r="AA285" s="12" t="s">
        <v>65</v>
      </c>
      <c r="AB285" s="13">
        <v>11.14</v>
      </c>
    </row>
    <row r="286" spans="1:28" ht="67.5" customHeight="1">
      <c r="A286" s="17" t="s">
        <v>1152</v>
      </c>
      <c r="B286" s="18" t="s">
        <v>48</v>
      </c>
      <c r="C286" s="18" t="s">
        <v>49</v>
      </c>
      <c r="D286" s="18" t="s">
        <v>1149</v>
      </c>
      <c r="E286" s="25" t="s">
        <v>1150</v>
      </c>
      <c r="F286" s="25" t="s">
        <v>1150</v>
      </c>
      <c r="G286" s="25" t="s">
        <v>1151</v>
      </c>
      <c r="H286" s="25" t="s">
        <v>1151</v>
      </c>
      <c r="I286" s="17"/>
      <c r="J286" s="17"/>
      <c r="K286" s="18" t="s">
        <v>72</v>
      </c>
      <c r="L286" s="17">
        <v>0</v>
      </c>
      <c r="M286" s="20" t="s">
        <v>56</v>
      </c>
      <c r="N286" s="18" t="s">
        <v>57</v>
      </c>
      <c r="O286" s="17" t="s">
        <v>113</v>
      </c>
      <c r="P286" s="18" t="s">
        <v>57</v>
      </c>
      <c r="Q286" s="18" t="s">
        <v>59</v>
      </c>
      <c r="R286" s="18" t="s">
        <v>74</v>
      </c>
      <c r="S286" s="18" t="s">
        <v>88</v>
      </c>
      <c r="T286" s="20">
        <v>166</v>
      </c>
      <c r="U286" s="26" t="s">
        <v>89</v>
      </c>
      <c r="V286" s="17">
        <v>100</v>
      </c>
      <c r="W286" s="33">
        <v>1517</v>
      </c>
      <c r="X286" s="23">
        <f>V286*W286</f>
        <v>151700</v>
      </c>
      <c r="Y286" s="23">
        <f>X286*1.12</f>
        <v>169904.00000000003</v>
      </c>
      <c r="Z286" s="10"/>
      <c r="AA286" s="12" t="s">
        <v>65</v>
      </c>
      <c r="AB286" s="13"/>
    </row>
    <row r="287" spans="1:28" ht="68.25" customHeight="1">
      <c r="A287" s="17" t="s">
        <v>1153</v>
      </c>
      <c r="B287" s="18" t="s">
        <v>48</v>
      </c>
      <c r="C287" s="18" t="s">
        <v>49</v>
      </c>
      <c r="D287" s="25" t="s">
        <v>1154</v>
      </c>
      <c r="E287" s="29" t="s">
        <v>1155</v>
      </c>
      <c r="F287" s="29" t="s">
        <v>1155</v>
      </c>
      <c r="G287" s="29" t="s">
        <v>1156</v>
      </c>
      <c r="H287" s="29" t="s">
        <v>1157</v>
      </c>
      <c r="I287" s="17"/>
      <c r="J287" s="17"/>
      <c r="K287" s="18" t="s">
        <v>72</v>
      </c>
      <c r="L287" s="17">
        <v>0</v>
      </c>
      <c r="M287" s="20" t="s">
        <v>56</v>
      </c>
      <c r="N287" s="18" t="s">
        <v>57</v>
      </c>
      <c r="O287" s="17" t="s">
        <v>202</v>
      </c>
      <c r="P287" s="18" t="s">
        <v>57</v>
      </c>
      <c r="Q287" s="18" t="s">
        <v>59</v>
      </c>
      <c r="R287" s="18" t="s">
        <v>250</v>
      </c>
      <c r="S287" s="18" t="s">
        <v>88</v>
      </c>
      <c r="T287" s="20">
        <v>166</v>
      </c>
      <c r="U287" s="26" t="s">
        <v>89</v>
      </c>
      <c r="V287" s="17">
        <v>20</v>
      </c>
      <c r="W287" s="33">
        <v>499.99999999999994</v>
      </c>
      <c r="X287" s="23">
        <v>0</v>
      </c>
      <c r="Y287" s="23">
        <f t="shared" si="11"/>
        <v>0</v>
      </c>
      <c r="Z287" s="10"/>
      <c r="AA287" s="12" t="s">
        <v>65</v>
      </c>
      <c r="AB287" s="18">
        <v>11.14</v>
      </c>
    </row>
    <row r="288" spans="1:28" ht="75" customHeight="1">
      <c r="A288" s="17" t="s">
        <v>1158</v>
      </c>
      <c r="B288" s="18" t="s">
        <v>48</v>
      </c>
      <c r="C288" s="18" t="s">
        <v>49</v>
      </c>
      <c r="D288" s="25" t="s">
        <v>1154</v>
      </c>
      <c r="E288" s="29" t="s">
        <v>1155</v>
      </c>
      <c r="F288" s="29" t="s">
        <v>1155</v>
      </c>
      <c r="G288" s="29" t="s">
        <v>1156</v>
      </c>
      <c r="H288" s="29" t="s">
        <v>1157</v>
      </c>
      <c r="I288" s="17"/>
      <c r="J288" s="17"/>
      <c r="K288" s="18" t="s">
        <v>72</v>
      </c>
      <c r="L288" s="17">
        <v>0</v>
      </c>
      <c r="M288" s="20" t="s">
        <v>56</v>
      </c>
      <c r="N288" s="18" t="s">
        <v>57</v>
      </c>
      <c r="O288" s="17" t="s">
        <v>789</v>
      </c>
      <c r="P288" s="18" t="s">
        <v>57</v>
      </c>
      <c r="Q288" s="18" t="s">
        <v>59</v>
      </c>
      <c r="R288" s="20" t="s">
        <v>501</v>
      </c>
      <c r="S288" s="18" t="s">
        <v>88</v>
      </c>
      <c r="T288" s="20">
        <v>166</v>
      </c>
      <c r="U288" s="26" t="s">
        <v>89</v>
      </c>
      <c r="V288" s="17">
        <v>20</v>
      </c>
      <c r="W288" s="33">
        <v>499.99999999999994</v>
      </c>
      <c r="X288" s="23">
        <f>V288*W288</f>
        <v>9999.999999999998</v>
      </c>
      <c r="Y288" s="23">
        <f t="shared" si="11"/>
        <v>11199.999999999998</v>
      </c>
      <c r="Z288" s="10"/>
      <c r="AA288" s="12" t="s">
        <v>65</v>
      </c>
      <c r="AB288" s="13"/>
    </row>
    <row r="289" spans="1:28" ht="54" customHeight="1">
      <c r="A289" s="17" t="s">
        <v>1159</v>
      </c>
      <c r="B289" s="18" t="s">
        <v>48</v>
      </c>
      <c r="C289" s="18" t="s">
        <v>49</v>
      </c>
      <c r="D289" s="25" t="s">
        <v>1160</v>
      </c>
      <c r="E289" s="29" t="s">
        <v>1155</v>
      </c>
      <c r="F289" s="29" t="s">
        <v>1155</v>
      </c>
      <c r="G289" s="29" t="s">
        <v>1161</v>
      </c>
      <c r="H289" s="29" t="s">
        <v>1162</v>
      </c>
      <c r="I289" s="17"/>
      <c r="J289" s="17"/>
      <c r="K289" s="18" t="s">
        <v>72</v>
      </c>
      <c r="L289" s="17">
        <v>0</v>
      </c>
      <c r="M289" s="20" t="s">
        <v>56</v>
      </c>
      <c r="N289" s="18" t="s">
        <v>57</v>
      </c>
      <c r="O289" s="17" t="s">
        <v>202</v>
      </c>
      <c r="P289" s="18" t="s">
        <v>57</v>
      </c>
      <c r="Q289" s="18" t="s">
        <v>59</v>
      </c>
      <c r="R289" s="18" t="s">
        <v>250</v>
      </c>
      <c r="S289" s="18" t="s">
        <v>88</v>
      </c>
      <c r="T289" s="20">
        <v>166</v>
      </c>
      <c r="U289" s="26" t="s">
        <v>89</v>
      </c>
      <c r="V289" s="17">
        <v>80</v>
      </c>
      <c r="W289" s="33">
        <v>499.9999999999999</v>
      </c>
      <c r="X289" s="23">
        <v>0</v>
      </c>
      <c r="Y289" s="23">
        <f t="shared" si="11"/>
        <v>0</v>
      </c>
      <c r="Z289" s="10"/>
      <c r="AA289" s="12" t="s">
        <v>65</v>
      </c>
      <c r="AB289" s="18">
        <v>11.14</v>
      </c>
    </row>
    <row r="290" spans="1:28" ht="102">
      <c r="A290" s="17" t="s">
        <v>1163</v>
      </c>
      <c r="B290" s="18" t="s">
        <v>48</v>
      </c>
      <c r="C290" s="18" t="s">
        <v>49</v>
      </c>
      <c r="D290" s="25" t="s">
        <v>1160</v>
      </c>
      <c r="E290" s="29" t="s">
        <v>1155</v>
      </c>
      <c r="F290" s="29" t="s">
        <v>1155</v>
      </c>
      <c r="G290" s="29" t="s">
        <v>1161</v>
      </c>
      <c r="H290" s="29" t="s">
        <v>1162</v>
      </c>
      <c r="I290" s="17"/>
      <c r="J290" s="17"/>
      <c r="K290" s="18" t="s">
        <v>72</v>
      </c>
      <c r="L290" s="17">
        <v>0</v>
      </c>
      <c r="M290" s="20" t="s">
        <v>56</v>
      </c>
      <c r="N290" s="18" t="s">
        <v>57</v>
      </c>
      <c r="O290" s="17" t="s">
        <v>789</v>
      </c>
      <c r="P290" s="18" t="s">
        <v>57</v>
      </c>
      <c r="Q290" s="18" t="s">
        <v>59</v>
      </c>
      <c r="R290" s="20" t="s">
        <v>501</v>
      </c>
      <c r="S290" s="18" t="s">
        <v>88</v>
      </c>
      <c r="T290" s="20">
        <v>166</v>
      </c>
      <c r="U290" s="26" t="s">
        <v>89</v>
      </c>
      <c r="V290" s="17">
        <v>80</v>
      </c>
      <c r="W290" s="33">
        <v>499.9999999999999</v>
      </c>
      <c r="X290" s="23">
        <v>0</v>
      </c>
      <c r="Y290" s="23">
        <f>X290*1.12</f>
        <v>0</v>
      </c>
      <c r="Z290" s="10"/>
      <c r="AA290" s="12" t="s">
        <v>65</v>
      </c>
      <c r="AB290" s="18" t="s">
        <v>902</v>
      </c>
    </row>
    <row r="291" spans="1:28" ht="102">
      <c r="A291" s="17" t="s">
        <v>1164</v>
      </c>
      <c r="B291" s="18" t="s">
        <v>48</v>
      </c>
      <c r="C291" s="18" t="s">
        <v>49</v>
      </c>
      <c r="D291" s="25" t="s">
        <v>1160</v>
      </c>
      <c r="E291" s="29" t="s">
        <v>1155</v>
      </c>
      <c r="F291" s="29" t="s">
        <v>1155</v>
      </c>
      <c r="G291" s="29" t="s">
        <v>1161</v>
      </c>
      <c r="H291" s="29" t="s">
        <v>1162</v>
      </c>
      <c r="I291" s="17"/>
      <c r="J291" s="17"/>
      <c r="K291" s="18" t="s">
        <v>72</v>
      </c>
      <c r="L291" s="17">
        <v>0</v>
      </c>
      <c r="M291" s="20" t="s">
        <v>56</v>
      </c>
      <c r="N291" s="18" t="s">
        <v>57</v>
      </c>
      <c r="O291" s="17" t="s">
        <v>789</v>
      </c>
      <c r="P291" s="18" t="s">
        <v>57</v>
      </c>
      <c r="Q291" s="18" t="s">
        <v>59</v>
      </c>
      <c r="R291" s="20" t="s">
        <v>501</v>
      </c>
      <c r="S291" s="18" t="s">
        <v>88</v>
      </c>
      <c r="T291" s="20">
        <v>166</v>
      </c>
      <c r="U291" s="26" t="s">
        <v>89</v>
      </c>
      <c r="V291" s="17">
        <v>90</v>
      </c>
      <c r="W291" s="33">
        <v>499.9999999999999</v>
      </c>
      <c r="X291" s="23">
        <f>V291*W291</f>
        <v>44999.99999999999</v>
      </c>
      <c r="Y291" s="23">
        <f>X291*1.12</f>
        <v>50400</v>
      </c>
      <c r="Z291" s="10"/>
      <c r="AA291" s="12" t="s">
        <v>65</v>
      </c>
      <c r="AB291" s="18"/>
    </row>
    <row r="292" spans="1:28" ht="98.25" customHeight="1">
      <c r="A292" s="17" t="s">
        <v>1165</v>
      </c>
      <c r="B292" s="18" t="s">
        <v>48</v>
      </c>
      <c r="C292" s="18" t="s">
        <v>49</v>
      </c>
      <c r="D292" s="24" t="s">
        <v>1166</v>
      </c>
      <c r="E292" s="29" t="s">
        <v>1167</v>
      </c>
      <c r="F292" s="29" t="s">
        <v>1168</v>
      </c>
      <c r="G292" s="29" t="s">
        <v>1169</v>
      </c>
      <c r="H292" s="29" t="s">
        <v>1170</v>
      </c>
      <c r="I292" s="17" t="s">
        <v>1171</v>
      </c>
      <c r="J292" s="17"/>
      <c r="K292" s="18" t="s">
        <v>72</v>
      </c>
      <c r="L292" s="17">
        <v>0</v>
      </c>
      <c r="M292" s="20" t="s">
        <v>56</v>
      </c>
      <c r="N292" s="18" t="s">
        <v>57</v>
      </c>
      <c r="O292" s="17" t="s">
        <v>73</v>
      </c>
      <c r="P292" s="18" t="s">
        <v>57</v>
      </c>
      <c r="Q292" s="18" t="s">
        <v>59</v>
      </c>
      <c r="R292" s="18" t="s">
        <v>74</v>
      </c>
      <c r="S292" s="18" t="s">
        <v>88</v>
      </c>
      <c r="T292" s="20">
        <v>168</v>
      </c>
      <c r="U292" s="24" t="s">
        <v>401</v>
      </c>
      <c r="V292" s="17">
        <v>5600</v>
      </c>
      <c r="W292" s="33">
        <v>11</v>
      </c>
      <c r="X292" s="23">
        <v>0</v>
      </c>
      <c r="Y292" s="23">
        <f>X292*1.12</f>
        <v>0</v>
      </c>
      <c r="Z292" s="10"/>
      <c r="AA292" s="12" t="s">
        <v>65</v>
      </c>
      <c r="AB292" s="18" t="s">
        <v>122</v>
      </c>
    </row>
    <row r="293" spans="1:28" ht="98.25" customHeight="1">
      <c r="A293" s="17" t="s">
        <v>1172</v>
      </c>
      <c r="B293" s="18" t="s">
        <v>1076</v>
      </c>
      <c r="C293" s="18" t="s">
        <v>49</v>
      </c>
      <c r="D293" s="24" t="s">
        <v>1173</v>
      </c>
      <c r="E293" s="29" t="s">
        <v>133</v>
      </c>
      <c r="F293" s="29" t="s">
        <v>134</v>
      </c>
      <c r="G293" s="29" t="s">
        <v>1174</v>
      </c>
      <c r="H293" s="29" t="s">
        <v>1175</v>
      </c>
      <c r="I293" s="17"/>
      <c r="J293" s="17"/>
      <c r="K293" s="18" t="s">
        <v>72</v>
      </c>
      <c r="L293" s="17">
        <v>0</v>
      </c>
      <c r="M293" s="20" t="s">
        <v>56</v>
      </c>
      <c r="N293" s="18" t="s">
        <v>57</v>
      </c>
      <c r="O293" s="17" t="s">
        <v>73</v>
      </c>
      <c r="P293" s="18" t="s">
        <v>57</v>
      </c>
      <c r="Q293" s="18" t="s">
        <v>59</v>
      </c>
      <c r="R293" s="18" t="s">
        <v>74</v>
      </c>
      <c r="S293" s="18" t="s">
        <v>88</v>
      </c>
      <c r="T293" s="20" t="s">
        <v>157</v>
      </c>
      <c r="U293" s="24" t="s">
        <v>129</v>
      </c>
      <c r="V293" s="17">
        <v>10</v>
      </c>
      <c r="W293" s="33">
        <v>714</v>
      </c>
      <c r="X293" s="23">
        <f>V293*W293</f>
        <v>7140</v>
      </c>
      <c r="Y293" s="23">
        <f t="shared" si="11"/>
        <v>7996.800000000001</v>
      </c>
      <c r="Z293" s="10"/>
      <c r="AA293" s="12" t="s">
        <v>65</v>
      </c>
      <c r="AB293" s="13"/>
    </row>
    <row r="294" spans="1:28" ht="255">
      <c r="A294" s="17" t="s">
        <v>1176</v>
      </c>
      <c r="B294" s="18" t="s">
        <v>48</v>
      </c>
      <c r="C294" s="18" t="s">
        <v>49</v>
      </c>
      <c r="D294" s="27" t="s">
        <v>1177</v>
      </c>
      <c r="E294" s="29" t="s">
        <v>1178</v>
      </c>
      <c r="F294" s="29" t="s">
        <v>1178</v>
      </c>
      <c r="G294" s="29" t="s">
        <v>1179</v>
      </c>
      <c r="H294" s="29" t="s">
        <v>1180</v>
      </c>
      <c r="I294" s="17" t="s">
        <v>1181</v>
      </c>
      <c r="J294" s="17"/>
      <c r="K294" s="18" t="s">
        <v>72</v>
      </c>
      <c r="L294" s="17">
        <v>0</v>
      </c>
      <c r="M294" s="20" t="s">
        <v>56</v>
      </c>
      <c r="N294" s="18" t="s">
        <v>57</v>
      </c>
      <c r="O294" s="17" t="s">
        <v>1182</v>
      </c>
      <c r="P294" s="18" t="s">
        <v>57</v>
      </c>
      <c r="Q294" s="18" t="s">
        <v>59</v>
      </c>
      <c r="R294" s="18" t="s">
        <v>74</v>
      </c>
      <c r="S294" s="18" t="s">
        <v>88</v>
      </c>
      <c r="T294" s="20">
        <v>796</v>
      </c>
      <c r="U294" s="18" t="s">
        <v>129</v>
      </c>
      <c r="V294" s="17">
        <v>5</v>
      </c>
      <c r="W294" s="33">
        <v>17000</v>
      </c>
      <c r="X294" s="23">
        <f>V294*W294</f>
        <v>85000</v>
      </c>
      <c r="Y294" s="23">
        <f t="shared" si="11"/>
        <v>95200.00000000001</v>
      </c>
      <c r="Z294" s="10"/>
      <c r="AA294" s="12" t="s">
        <v>65</v>
      </c>
      <c r="AB294" s="13"/>
    </row>
    <row r="295" spans="1:28" ht="59.25" customHeight="1">
      <c r="A295" s="17" t="s">
        <v>1183</v>
      </c>
      <c r="B295" s="18" t="s">
        <v>48</v>
      </c>
      <c r="C295" s="18" t="s">
        <v>49</v>
      </c>
      <c r="D295" s="27" t="s">
        <v>1184</v>
      </c>
      <c r="E295" s="27" t="s">
        <v>1185</v>
      </c>
      <c r="F295" s="27" t="s">
        <v>1186</v>
      </c>
      <c r="G295" s="27" t="s">
        <v>1187</v>
      </c>
      <c r="H295" s="27" t="s">
        <v>1188</v>
      </c>
      <c r="I295" s="29" t="s">
        <v>1189</v>
      </c>
      <c r="J295" s="29"/>
      <c r="K295" s="18" t="s">
        <v>72</v>
      </c>
      <c r="L295" s="17">
        <v>0</v>
      </c>
      <c r="M295" s="20" t="s">
        <v>56</v>
      </c>
      <c r="N295" s="18" t="s">
        <v>57</v>
      </c>
      <c r="O295" s="17" t="s">
        <v>73</v>
      </c>
      <c r="P295" s="18" t="s">
        <v>57</v>
      </c>
      <c r="Q295" s="18" t="s">
        <v>59</v>
      </c>
      <c r="R295" s="18" t="s">
        <v>250</v>
      </c>
      <c r="S295" s="18" t="s">
        <v>88</v>
      </c>
      <c r="T295" s="20">
        <v>796</v>
      </c>
      <c r="U295" s="18" t="s">
        <v>129</v>
      </c>
      <c r="V295" s="17">
        <v>5</v>
      </c>
      <c r="W295" s="33">
        <v>87776.96428571428</v>
      </c>
      <c r="X295" s="23">
        <v>0</v>
      </c>
      <c r="Y295" s="23">
        <f t="shared" si="11"/>
        <v>0</v>
      </c>
      <c r="Z295" s="10"/>
      <c r="AA295" s="12" t="s">
        <v>65</v>
      </c>
      <c r="AB295" s="18">
        <v>11</v>
      </c>
    </row>
    <row r="296" spans="1:28" ht="57.75" customHeight="1">
      <c r="A296" s="17" t="s">
        <v>1190</v>
      </c>
      <c r="B296" s="18" t="s">
        <v>48</v>
      </c>
      <c r="C296" s="18" t="s">
        <v>49</v>
      </c>
      <c r="D296" s="27" t="s">
        <v>1184</v>
      </c>
      <c r="E296" s="27" t="s">
        <v>1185</v>
      </c>
      <c r="F296" s="27" t="s">
        <v>1186</v>
      </c>
      <c r="G296" s="27" t="s">
        <v>1187</v>
      </c>
      <c r="H296" s="27" t="s">
        <v>1188</v>
      </c>
      <c r="I296" s="29" t="s">
        <v>1189</v>
      </c>
      <c r="J296" s="29"/>
      <c r="K296" s="18" t="s">
        <v>72</v>
      </c>
      <c r="L296" s="17">
        <v>0</v>
      </c>
      <c r="M296" s="20" t="s">
        <v>56</v>
      </c>
      <c r="N296" s="18" t="s">
        <v>57</v>
      </c>
      <c r="O296" s="17" t="s">
        <v>80</v>
      </c>
      <c r="P296" s="18" t="s">
        <v>57</v>
      </c>
      <c r="Q296" s="18" t="s">
        <v>59</v>
      </c>
      <c r="R296" s="18" t="s">
        <v>250</v>
      </c>
      <c r="S296" s="18" t="s">
        <v>88</v>
      </c>
      <c r="T296" s="20">
        <v>796</v>
      </c>
      <c r="U296" s="18" t="s">
        <v>129</v>
      </c>
      <c r="V296" s="17">
        <v>5</v>
      </c>
      <c r="W296" s="33">
        <v>87776.96428571428</v>
      </c>
      <c r="X296" s="23">
        <f>V296*W296</f>
        <v>438884.82142857136</v>
      </c>
      <c r="Y296" s="23">
        <f t="shared" si="11"/>
        <v>491551</v>
      </c>
      <c r="Z296" s="10"/>
      <c r="AA296" s="12" t="s">
        <v>65</v>
      </c>
      <c r="AB296" s="13"/>
    </row>
    <row r="297" spans="1:28" ht="97.5" customHeight="1">
      <c r="A297" s="17" t="s">
        <v>1191</v>
      </c>
      <c r="B297" s="18" t="s">
        <v>48</v>
      </c>
      <c r="C297" s="18" t="s">
        <v>49</v>
      </c>
      <c r="D297" s="27" t="s">
        <v>1184</v>
      </c>
      <c r="E297" s="27" t="s">
        <v>1185</v>
      </c>
      <c r="F297" s="29" t="s">
        <v>1186</v>
      </c>
      <c r="G297" s="27" t="s">
        <v>1187</v>
      </c>
      <c r="H297" s="27" t="s">
        <v>1188</v>
      </c>
      <c r="I297" s="17"/>
      <c r="J297" s="17"/>
      <c r="K297" s="18" t="s">
        <v>72</v>
      </c>
      <c r="L297" s="17">
        <v>0</v>
      </c>
      <c r="M297" s="20" t="s">
        <v>56</v>
      </c>
      <c r="N297" s="18" t="s">
        <v>57</v>
      </c>
      <c r="O297" s="17" t="s">
        <v>73</v>
      </c>
      <c r="P297" s="18" t="s">
        <v>57</v>
      </c>
      <c r="Q297" s="18" t="s">
        <v>59</v>
      </c>
      <c r="R297" s="18" t="s">
        <v>250</v>
      </c>
      <c r="S297" s="18" t="s">
        <v>88</v>
      </c>
      <c r="T297" s="20">
        <v>796</v>
      </c>
      <c r="U297" s="24" t="s">
        <v>129</v>
      </c>
      <c r="V297" s="17">
        <v>5</v>
      </c>
      <c r="W297" s="33">
        <v>90000</v>
      </c>
      <c r="X297" s="23">
        <f>V297*W297</f>
        <v>450000</v>
      </c>
      <c r="Y297" s="23">
        <f t="shared" si="11"/>
        <v>504000.00000000006</v>
      </c>
      <c r="Z297" s="18"/>
      <c r="AA297" s="12" t="s">
        <v>65</v>
      </c>
      <c r="AB297" s="18"/>
    </row>
    <row r="298" spans="1:28" ht="94.5" customHeight="1">
      <c r="A298" s="17" t="s">
        <v>1192</v>
      </c>
      <c r="B298" s="18" t="s">
        <v>48</v>
      </c>
      <c r="C298" s="18" t="s">
        <v>49</v>
      </c>
      <c r="D298" s="80" t="s">
        <v>1193</v>
      </c>
      <c r="E298" s="29" t="s">
        <v>1194</v>
      </c>
      <c r="F298" s="29" t="s">
        <v>1195</v>
      </c>
      <c r="G298" s="29" t="s">
        <v>1196</v>
      </c>
      <c r="H298" s="29" t="s">
        <v>1197</v>
      </c>
      <c r="I298" s="17" t="s">
        <v>1198</v>
      </c>
      <c r="J298" s="17"/>
      <c r="K298" s="18" t="s">
        <v>72</v>
      </c>
      <c r="L298" s="18">
        <v>0</v>
      </c>
      <c r="M298" s="20" t="s">
        <v>56</v>
      </c>
      <c r="N298" s="18" t="s">
        <v>57</v>
      </c>
      <c r="O298" s="18" t="s">
        <v>107</v>
      </c>
      <c r="P298" s="18" t="s">
        <v>57</v>
      </c>
      <c r="Q298" s="18" t="s">
        <v>59</v>
      </c>
      <c r="R298" s="18" t="s">
        <v>250</v>
      </c>
      <c r="S298" s="18" t="s">
        <v>88</v>
      </c>
      <c r="T298" s="20">
        <v>796</v>
      </c>
      <c r="U298" s="18" t="s">
        <v>129</v>
      </c>
      <c r="V298" s="17">
        <f>50-30</f>
        <v>20</v>
      </c>
      <c r="W298" s="33">
        <v>45455</v>
      </c>
      <c r="X298" s="23">
        <v>0</v>
      </c>
      <c r="Y298" s="23">
        <f t="shared" si="11"/>
        <v>0</v>
      </c>
      <c r="Z298" s="18"/>
      <c r="AA298" s="12" t="s">
        <v>65</v>
      </c>
      <c r="AB298" s="18" t="s">
        <v>1001</v>
      </c>
    </row>
    <row r="299" spans="1:28" ht="100.5" customHeight="1">
      <c r="A299" s="17" t="s">
        <v>1199</v>
      </c>
      <c r="B299" s="18" t="s">
        <v>48</v>
      </c>
      <c r="C299" s="18" t="s">
        <v>49</v>
      </c>
      <c r="D299" s="80" t="s">
        <v>1193</v>
      </c>
      <c r="E299" s="29" t="s">
        <v>1194</v>
      </c>
      <c r="F299" s="29" t="s">
        <v>1195</v>
      </c>
      <c r="G299" s="29" t="s">
        <v>1196</v>
      </c>
      <c r="H299" s="29" t="s">
        <v>1197</v>
      </c>
      <c r="I299" s="17" t="s">
        <v>1198</v>
      </c>
      <c r="J299" s="17"/>
      <c r="K299" s="18" t="s">
        <v>55</v>
      </c>
      <c r="L299" s="18">
        <v>0</v>
      </c>
      <c r="M299" s="20" t="s">
        <v>56</v>
      </c>
      <c r="N299" s="18" t="s">
        <v>57</v>
      </c>
      <c r="O299" s="17" t="s">
        <v>113</v>
      </c>
      <c r="P299" s="18" t="s">
        <v>57</v>
      </c>
      <c r="Q299" s="18" t="s">
        <v>59</v>
      </c>
      <c r="R299" s="18" t="s">
        <v>74</v>
      </c>
      <c r="S299" s="18" t="s">
        <v>88</v>
      </c>
      <c r="T299" s="20">
        <v>796</v>
      </c>
      <c r="U299" s="18" t="s">
        <v>129</v>
      </c>
      <c r="V299" s="17">
        <f>50-30</f>
        <v>20</v>
      </c>
      <c r="W299" s="33">
        <v>45455</v>
      </c>
      <c r="X299" s="23">
        <f>V299*W299</f>
        <v>909100</v>
      </c>
      <c r="Y299" s="23">
        <f t="shared" si="11"/>
        <v>1018192.0000000001</v>
      </c>
      <c r="Z299" s="18"/>
      <c r="AA299" s="12" t="s">
        <v>65</v>
      </c>
      <c r="AB299" s="18"/>
    </row>
    <row r="300" spans="1:28" ht="74.25" customHeight="1">
      <c r="A300" s="17" t="s">
        <v>1200</v>
      </c>
      <c r="B300" s="18" t="s">
        <v>48</v>
      </c>
      <c r="C300" s="18" t="s">
        <v>49</v>
      </c>
      <c r="D300" s="80" t="s">
        <v>1193</v>
      </c>
      <c r="E300" s="29" t="s">
        <v>1194</v>
      </c>
      <c r="F300" s="29" t="s">
        <v>1195</v>
      </c>
      <c r="G300" s="29" t="s">
        <v>1196</v>
      </c>
      <c r="H300" s="29" t="s">
        <v>1201</v>
      </c>
      <c r="I300" s="17" t="s">
        <v>1202</v>
      </c>
      <c r="J300" s="17"/>
      <c r="K300" s="18" t="s">
        <v>72</v>
      </c>
      <c r="L300" s="18">
        <v>0</v>
      </c>
      <c r="M300" s="20" t="s">
        <v>56</v>
      </c>
      <c r="N300" s="18" t="s">
        <v>57</v>
      </c>
      <c r="O300" s="18" t="s">
        <v>107</v>
      </c>
      <c r="P300" s="18" t="s">
        <v>57</v>
      </c>
      <c r="Q300" s="18" t="s">
        <v>59</v>
      </c>
      <c r="R300" s="18" t="s">
        <v>74</v>
      </c>
      <c r="S300" s="18" t="s">
        <v>88</v>
      </c>
      <c r="T300" s="20">
        <v>796</v>
      </c>
      <c r="U300" s="18" t="s">
        <v>129</v>
      </c>
      <c r="V300" s="17">
        <v>50</v>
      </c>
      <c r="W300" s="33">
        <v>9730.571428571428</v>
      </c>
      <c r="X300" s="23">
        <f>V300*W300</f>
        <v>486528.57142857136</v>
      </c>
      <c r="Y300" s="23">
        <f t="shared" si="11"/>
        <v>544912</v>
      </c>
      <c r="Z300" s="18"/>
      <c r="AA300" s="12" t="s">
        <v>65</v>
      </c>
      <c r="AB300" s="18"/>
    </row>
    <row r="301" spans="1:28" ht="53.25" customHeight="1">
      <c r="A301" s="17" t="s">
        <v>1203</v>
      </c>
      <c r="B301" s="18" t="s">
        <v>48</v>
      </c>
      <c r="C301" s="18" t="s">
        <v>49</v>
      </c>
      <c r="D301" s="80" t="s">
        <v>1193</v>
      </c>
      <c r="E301" s="29" t="s">
        <v>1194</v>
      </c>
      <c r="F301" s="29" t="s">
        <v>1204</v>
      </c>
      <c r="G301" s="29" t="s">
        <v>1196</v>
      </c>
      <c r="H301" s="29" t="s">
        <v>1197</v>
      </c>
      <c r="I301" s="17" t="s">
        <v>1205</v>
      </c>
      <c r="J301" s="17"/>
      <c r="K301" s="18" t="s">
        <v>72</v>
      </c>
      <c r="L301" s="18">
        <v>0</v>
      </c>
      <c r="M301" s="20" t="s">
        <v>56</v>
      </c>
      <c r="N301" s="18" t="s">
        <v>57</v>
      </c>
      <c r="O301" s="18" t="s">
        <v>107</v>
      </c>
      <c r="P301" s="18" t="s">
        <v>57</v>
      </c>
      <c r="Q301" s="18" t="s">
        <v>59</v>
      </c>
      <c r="R301" s="18" t="s">
        <v>74</v>
      </c>
      <c r="S301" s="18" t="s">
        <v>88</v>
      </c>
      <c r="T301" s="20">
        <v>796</v>
      </c>
      <c r="U301" s="18" t="s">
        <v>129</v>
      </c>
      <c r="V301" s="17">
        <v>200</v>
      </c>
      <c r="W301" s="33">
        <v>20588</v>
      </c>
      <c r="X301" s="23">
        <v>0</v>
      </c>
      <c r="Y301" s="23">
        <f>X301*1.12</f>
        <v>0</v>
      </c>
      <c r="Z301" s="18"/>
      <c r="AA301" s="12" t="s">
        <v>65</v>
      </c>
      <c r="AB301" s="18" t="s">
        <v>1206</v>
      </c>
    </row>
    <row r="302" spans="1:28" ht="64.5" customHeight="1">
      <c r="A302" s="17" t="s">
        <v>1207</v>
      </c>
      <c r="B302" s="18" t="s">
        <v>48</v>
      </c>
      <c r="C302" s="18" t="s">
        <v>49</v>
      </c>
      <c r="D302" s="80" t="s">
        <v>1193</v>
      </c>
      <c r="E302" s="29" t="s">
        <v>1194</v>
      </c>
      <c r="F302" s="29" t="s">
        <v>1204</v>
      </c>
      <c r="G302" s="29" t="s">
        <v>1196</v>
      </c>
      <c r="H302" s="29" t="s">
        <v>1197</v>
      </c>
      <c r="I302" s="17" t="s">
        <v>1205</v>
      </c>
      <c r="J302" s="17"/>
      <c r="K302" s="18" t="s">
        <v>55</v>
      </c>
      <c r="L302" s="18">
        <v>0</v>
      </c>
      <c r="M302" s="20" t="s">
        <v>56</v>
      </c>
      <c r="N302" s="18" t="s">
        <v>57</v>
      </c>
      <c r="O302" s="17" t="s">
        <v>113</v>
      </c>
      <c r="P302" s="18" t="s">
        <v>57</v>
      </c>
      <c r="Q302" s="18" t="s">
        <v>59</v>
      </c>
      <c r="R302" s="18" t="s">
        <v>74</v>
      </c>
      <c r="S302" s="18" t="s">
        <v>88</v>
      </c>
      <c r="T302" s="20">
        <v>796</v>
      </c>
      <c r="U302" s="18" t="s">
        <v>129</v>
      </c>
      <c r="V302" s="17">
        <v>85</v>
      </c>
      <c r="W302" s="33">
        <v>20588</v>
      </c>
      <c r="X302" s="23">
        <f>W302*V302</f>
        <v>1749980</v>
      </c>
      <c r="Y302" s="23">
        <f>X302*1.12</f>
        <v>1959977.6</v>
      </c>
      <c r="Z302" s="18"/>
      <c r="AA302" s="12" t="s">
        <v>65</v>
      </c>
      <c r="AB302" s="18"/>
    </row>
    <row r="303" spans="1:28" ht="65.25" customHeight="1">
      <c r="A303" s="17" t="s">
        <v>1208</v>
      </c>
      <c r="B303" s="18" t="s">
        <v>48</v>
      </c>
      <c r="C303" s="18" t="s">
        <v>49</v>
      </c>
      <c r="D303" s="21" t="s">
        <v>1193</v>
      </c>
      <c r="E303" s="29" t="s">
        <v>1194</v>
      </c>
      <c r="F303" s="29" t="s">
        <v>1204</v>
      </c>
      <c r="G303" s="29" t="s">
        <v>1196</v>
      </c>
      <c r="H303" s="29" t="s">
        <v>1197</v>
      </c>
      <c r="I303" s="17" t="s">
        <v>1209</v>
      </c>
      <c r="J303" s="17"/>
      <c r="K303" s="18" t="s">
        <v>72</v>
      </c>
      <c r="L303" s="18">
        <v>0</v>
      </c>
      <c r="M303" s="20" t="s">
        <v>56</v>
      </c>
      <c r="N303" s="18" t="s">
        <v>57</v>
      </c>
      <c r="O303" s="18" t="s">
        <v>107</v>
      </c>
      <c r="P303" s="18" t="s">
        <v>57</v>
      </c>
      <c r="Q303" s="18" t="s">
        <v>59</v>
      </c>
      <c r="R303" s="18" t="s">
        <v>74</v>
      </c>
      <c r="S303" s="18" t="s">
        <v>88</v>
      </c>
      <c r="T303" s="20">
        <v>796</v>
      </c>
      <c r="U303" s="18" t="s">
        <v>129</v>
      </c>
      <c r="V303" s="17">
        <v>60</v>
      </c>
      <c r="W303" s="33">
        <v>61999.999999999985</v>
      </c>
      <c r="X303" s="23">
        <v>0</v>
      </c>
      <c r="Y303" s="23">
        <f>X303*1.12</f>
        <v>0</v>
      </c>
      <c r="Z303" s="81"/>
      <c r="AA303" s="12" t="s">
        <v>65</v>
      </c>
      <c r="AB303" s="18" t="s">
        <v>1206</v>
      </c>
    </row>
    <row r="304" spans="1:28" ht="72" customHeight="1">
      <c r="A304" s="17" t="s">
        <v>1210</v>
      </c>
      <c r="B304" s="18" t="s">
        <v>48</v>
      </c>
      <c r="C304" s="18" t="s">
        <v>49</v>
      </c>
      <c r="D304" s="21" t="s">
        <v>1193</v>
      </c>
      <c r="E304" s="29" t="s">
        <v>1194</v>
      </c>
      <c r="F304" s="29" t="s">
        <v>1204</v>
      </c>
      <c r="G304" s="29" t="s">
        <v>1196</v>
      </c>
      <c r="H304" s="29" t="s">
        <v>1197</v>
      </c>
      <c r="I304" s="17" t="s">
        <v>1209</v>
      </c>
      <c r="J304" s="17"/>
      <c r="K304" s="18" t="s">
        <v>55</v>
      </c>
      <c r="L304" s="18">
        <v>0</v>
      </c>
      <c r="M304" s="20" t="s">
        <v>56</v>
      </c>
      <c r="N304" s="18" t="s">
        <v>57</v>
      </c>
      <c r="O304" s="17" t="s">
        <v>113</v>
      </c>
      <c r="P304" s="18" t="s">
        <v>57</v>
      </c>
      <c r="Q304" s="18" t="s">
        <v>59</v>
      </c>
      <c r="R304" s="18" t="s">
        <v>74</v>
      </c>
      <c r="S304" s="18" t="s">
        <v>88</v>
      </c>
      <c r="T304" s="20">
        <v>796</v>
      </c>
      <c r="U304" s="18" t="s">
        <v>129</v>
      </c>
      <c r="V304" s="17">
        <v>28</v>
      </c>
      <c r="W304" s="33">
        <v>61999.999999999985</v>
      </c>
      <c r="X304" s="23">
        <f>W304*V304</f>
        <v>1735999.9999999995</v>
      </c>
      <c r="Y304" s="23">
        <f>X304*1.12</f>
        <v>1944319.9999999998</v>
      </c>
      <c r="Z304" s="81"/>
      <c r="AA304" s="12" t="s">
        <v>65</v>
      </c>
      <c r="AB304" s="18"/>
    </row>
    <row r="305" spans="1:28" ht="102">
      <c r="A305" s="17" t="s">
        <v>1211</v>
      </c>
      <c r="B305" s="18" t="s">
        <v>48</v>
      </c>
      <c r="C305" s="18" t="s">
        <v>49</v>
      </c>
      <c r="D305" s="25" t="s">
        <v>1212</v>
      </c>
      <c r="E305" s="29" t="s">
        <v>1213</v>
      </c>
      <c r="F305" s="29" t="s">
        <v>1213</v>
      </c>
      <c r="G305" s="29" t="s">
        <v>1214</v>
      </c>
      <c r="H305" s="29" t="s">
        <v>1214</v>
      </c>
      <c r="I305" s="17" t="s">
        <v>1215</v>
      </c>
      <c r="J305" s="17"/>
      <c r="K305" s="18" t="s">
        <v>72</v>
      </c>
      <c r="L305" s="17">
        <v>0</v>
      </c>
      <c r="M305" s="20" t="s">
        <v>56</v>
      </c>
      <c r="N305" s="18" t="s">
        <v>57</v>
      </c>
      <c r="O305" s="17" t="s">
        <v>73</v>
      </c>
      <c r="P305" s="18" t="s">
        <v>57</v>
      </c>
      <c r="Q305" s="18" t="s">
        <v>59</v>
      </c>
      <c r="R305" s="18" t="s">
        <v>250</v>
      </c>
      <c r="S305" s="18" t="s">
        <v>88</v>
      </c>
      <c r="T305" s="20">
        <v>778</v>
      </c>
      <c r="U305" s="18" t="s">
        <v>516</v>
      </c>
      <c r="V305" s="17">
        <v>4</v>
      </c>
      <c r="W305" s="33">
        <v>3125</v>
      </c>
      <c r="X305" s="23">
        <v>0</v>
      </c>
      <c r="Y305" s="23">
        <f t="shared" si="11"/>
        <v>0</v>
      </c>
      <c r="Z305" s="18"/>
      <c r="AA305" s="12" t="s">
        <v>65</v>
      </c>
      <c r="AB305" s="18" t="s">
        <v>1001</v>
      </c>
    </row>
    <row r="306" spans="1:28" ht="102">
      <c r="A306" s="17" t="s">
        <v>1216</v>
      </c>
      <c r="B306" s="18" t="s">
        <v>48</v>
      </c>
      <c r="C306" s="18" t="s">
        <v>49</v>
      </c>
      <c r="D306" s="25" t="s">
        <v>1212</v>
      </c>
      <c r="E306" s="29" t="s">
        <v>1213</v>
      </c>
      <c r="F306" s="29" t="s">
        <v>1213</v>
      </c>
      <c r="G306" s="29" t="s">
        <v>1214</v>
      </c>
      <c r="H306" s="29" t="s">
        <v>1214</v>
      </c>
      <c r="I306" s="17" t="s">
        <v>1215</v>
      </c>
      <c r="J306" s="17"/>
      <c r="K306" s="18" t="s">
        <v>55</v>
      </c>
      <c r="L306" s="17">
        <v>0</v>
      </c>
      <c r="M306" s="20" t="s">
        <v>56</v>
      </c>
      <c r="N306" s="18" t="s">
        <v>57</v>
      </c>
      <c r="O306" s="17" t="s">
        <v>113</v>
      </c>
      <c r="P306" s="18" t="s">
        <v>57</v>
      </c>
      <c r="Q306" s="18" t="s">
        <v>59</v>
      </c>
      <c r="R306" s="18" t="s">
        <v>74</v>
      </c>
      <c r="S306" s="18" t="s">
        <v>88</v>
      </c>
      <c r="T306" s="20">
        <v>778</v>
      </c>
      <c r="U306" s="18" t="s">
        <v>516</v>
      </c>
      <c r="V306" s="17">
        <v>4</v>
      </c>
      <c r="W306" s="33">
        <v>3125</v>
      </c>
      <c r="X306" s="23">
        <f>V306*W306</f>
        <v>12500</v>
      </c>
      <c r="Y306" s="23">
        <f>X306*1.12</f>
        <v>14000.000000000002</v>
      </c>
      <c r="Z306" s="18"/>
      <c r="AA306" s="12" t="s">
        <v>65</v>
      </c>
      <c r="AB306" s="18"/>
    </row>
    <row r="307" spans="1:28" ht="102">
      <c r="A307" s="17" t="s">
        <v>1217</v>
      </c>
      <c r="B307" s="18" t="s">
        <v>48</v>
      </c>
      <c r="C307" s="18" t="s">
        <v>49</v>
      </c>
      <c r="D307" s="25" t="s">
        <v>1218</v>
      </c>
      <c r="E307" s="29" t="s">
        <v>1219</v>
      </c>
      <c r="F307" s="29" t="s">
        <v>1220</v>
      </c>
      <c r="G307" s="29" t="s">
        <v>1221</v>
      </c>
      <c r="H307" s="29" t="s">
        <v>1222</v>
      </c>
      <c r="I307" s="17" t="s">
        <v>1223</v>
      </c>
      <c r="J307" s="17"/>
      <c r="K307" s="18" t="s">
        <v>72</v>
      </c>
      <c r="L307" s="17">
        <v>0</v>
      </c>
      <c r="M307" s="20" t="s">
        <v>56</v>
      </c>
      <c r="N307" s="18" t="s">
        <v>57</v>
      </c>
      <c r="O307" s="17" t="s">
        <v>73</v>
      </c>
      <c r="P307" s="18" t="s">
        <v>57</v>
      </c>
      <c r="Q307" s="18" t="s">
        <v>59</v>
      </c>
      <c r="R307" s="18" t="s">
        <v>250</v>
      </c>
      <c r="S307" s="18" t="s">
        <v>88</v>
      </c>
      <c r="T307" s="25" t="s">
        <v>541</v>
      </c>
      <c r="U307" s="25" t="s">
        <v>542</v>
      </c>
      <c r="V307" s="17">
        <v>6</v>
      </c>
      <c r="W307" s="33">
        <v>7589.285714285714</v>
      </c>
      <c r="X307" s="23">
        <v>0</v>
      </c>
      <c r="Y307" s="23">
        <f t="shared" si="11"/>
        <v>0</v>
      </c>
      <c r="Z307" s="18"/>
      <c r="AA307" s="12" t="s">
        <v>65</v>
      </c>
      <c r="AB307" s="18" t="s">
        <v>1001</v>
      </c>
    </row>
    <row r="308" spans="1:28" ht="102">
      <c r="A308" s="17" t="s">
        <v>1224</v>
      </c>
      <c r="B308" s="18" t="s">
        <v>48</v>
      </c>
      <c r="C308" s="18" t="s">
        <v>49</v>
      </c>
      <c r="D308" s="25" t="s">
        <v>1218</v>
      </c>
      <c r="E308" s="29" t="s">
        <v>1219</v>
      </c>
      <c r="F308" s="29" t="s">
        <v>1220</v>
      </c>
      <c r="G308" s="29" t="s">
        <v>1221</v>
      </c>
      <c r="H308" s="29" t="s">
        <v>1222</v>
      </c>
      <c r="I308" s="17" t="s">
        <v>1223</v>
      </c>
      <c r="J308" s="17"/>
      <c r="K308" s="18" t="s">
        <v>55</v>
      </c>
      <c r="L308" s="17">
        <v>0</v>
      </c>
      <c r="M308" s="20" t="s">
        <v>56</v>
      </c>
      <c r="N308" s="18" t="s">
        <v>57</v>
      </c>
      <c r="O308" s="17" t="s">
        <v>113</v>
      </c>
      <c r="P308" s="18" t="s">
        <v>57</v>
      </c>
      <c r="Q308" s="18" t="s">
        <v>59</v>
      </c>
      <c r="R308" s="18" t="s">
        <v>74</v>
      </c>
      <c r="S308" s="18" t="s">
        <v>88</v>
      </c>
      <c r="T308" s="25" t="s">
        <v>541</v>
      </c>
      <c r="U308" s="25" t="s">
        <v>542</v>
      </c>
      <c r="V308" s="17">
        <v>6</v>
      </c>
      <c r="W308" s="33">
        <v>7589.285714285714</v>
      </c>
      <c r="X308" s="23">
        <f>V308*W308</f>
        <v>45535.71428571428</v>
      </c>
      <c r="Y308" s="23">
        <f>X308*1.12</f>
        <v>51000</v>
      </c>
      <c r="Z308" s="18"/>
      <c r="AA308" s="12" t="s">
        <v>65</v>
      </c>
      <c r="AB308" s="18"/>
    </row>
    <row r="309" spans="1:28" ht="102">
      <c r="A309" s="17" t="s">
        <v>1225</v>
      </c>
      <c r="B309" s="18" t="s">
        <v>48</v>
      </c>
      <c r="C309" s="18" t="s">
        <v>49</v>
      </c>
      <c r="D309" s="25" t="s">
        <v>1226</v>
      </c>
      <c r="E309" s="25" t="s">
        <v>1219</v>
      </c>
      <c r="F309" s="29" t="s">
        <v>1220</v>
      </c>
      <c r="G309" s="25" t="s">
        <v>1227</v>
      </c>
      <c r="H309" s="25" t="s">
        <v>1228</v>
      </c>
      <c r="I309" s="17" t="s">
        <v>1229</v>
      </c>
      <c r="J309" s="17"/>
      <c r="K309" s="18" t="s">
        <v>72</v>
      </c>
      <c r="L309" s="17">
        <v>0</v>
      </c>
      <c r="M309" s="20" t="s">
        <v>56</v>
      </c>
      <c r="N309" s="18" t="s">
        <v>57</v>
      </c>
      <c r="O309" s="17" t="s">
        <v>73</v>
      </c>
      <c r="P309" s="18" t="s">
        <v>57</v>
      </c>
      <c r="Q309" s="18" t="s">
        <v>59</v>
      </c>
      <c r="R309" s="18" t="s">
        <v>250</v>
      </c>
      <c r="S309" s="18" t="s">
        <v>88</v>
      </c>
      <c r="T309" s="25" t="s">
        <v>541</v>
      </c>
      <c r="U309" s="25" t="s">
        <v>542</v>
      </c>
      <c r="V309" s="17">
        <v>1</v>
      </c>
      <c r="W309" s="33">
        <v>7767.857142857142</v>
      </c>
      <c r="X309" s="23">
        <v>0</v>
      </c>
      <c r="Y309" s="23">
        <f t="shared" si="11"/>
        <v>0</v>
      </c>
      <c r="Z309" s="18"/>
      <c r="AA309" s="12" t="s">
        <v>65</v>
      </c>
      <c r="AB309" s="18" t="s">
        <v>1001</v>
      </c>
    </row>
    <row r="310" spans="1:28" ht="102">
      <c r="A310" s="17" t="s">
        <v>1230</v>
      </c>
      <c r="B310" s="18" t="s">
        <v>48</v>
      </c>
      <c r="C310" s="18" t="s">
        <v>49</v>
      </c>
      <c r="D310" s="25" t="s">
        <v>1226</v>
      </c>
      <c r="E310" s="25" t="s">
        <v>1219</v>
      </c>
      <c r="F310" s="29" t="s">
        <v>1220</v>
      </c>
      <c r="G310" s="25" t="s">
        <v>1227</v>
      </c>
      <c r="H310" s="25" t="s">
        <v>1228</v>
      </c>
      <c r="I310" s="17" t="s">
        <v>1229</v>
      </c>
      <c r="J310" s="17"/>
      <c r="K310" s="18" t="s">
        <v>55</v>
      </c>
      <c r="L310" s="17">
        <v>0</v>
      </c>
      <c r="M310" s="20" t="s">
        <v>56</v>
      </c>
      <c r="N310" s="18" t="s">
        <v>57</v>
      </c>
      <c r="O310" s="17" t="s">
        <v>113</v>
      </c>
      <c r="P310" s="18" t="s">
        <v>57</v>
      </c>
      <c r="Q310" s="18" t="s">
        <v>59</v>
      </c>
      <c r="R310" s="18" t="s">
        <v>74</v>
      </c>
      <c r="S310" s="18" t="s">
        <v>88</v>
      </c>
      <c r="T310" s="25" t="s">
        <v>541</v>
      </c>
      <c r="U310" s="25" t="s">
        <v>542</v>
      </c>
      <c r="V310" s="17">
        <v>1</v>
      </c>
      <c r="W310" s="33">
        <v>7767.857142857142</v>
      </c>
      <c r="X310" s="23">
        <f>V310*W310</f>
        <v>7767.857142857142</v>
      </c>
      <c r="Y310" s="23">
        <f>X310*1.12</f>
        <v>8700</v>
      </c>
      <c r="Z310" s="18"/>
      <c r="AA310" s="12" t="s">
        <v>65</v>
      </c>
      <c r="AB310" s="18"/>
    </row>
    <row r="311" spans="1:28" ht="75" customHeight="1">
      <c r="A311" s="17" t="s">
        <v>1231</v>
      </c>
      <c r="B311" s="18" t="s">
        <v>48</v>
      </c>
      <c r="C311" s="18" t="s">
        <v>49</v>
      </c>
      <c r="D311" s="25" t="s">
        <v>1232</v>
      </c>
      <c r="E311" s="29" t="s">
        <v>1219</v>
      </c>
      <c r="F311" s="29" t="s">
        <v>1220</v>
      </c>
      <c r="G311" s="29" t="s">
        <v>1233</v>
      </c>
      <c r="H311" s="29" t="s">
        <v>1234</v>
      </c>
      <c r="I311" s="17"/>
      <c r="J311" s="17"/>
      <c r="K311" s="18" t="s">
        <v>72</v>
      </c>
      <c r="L311" s="17">
        <v>0</v>
      </c>
      <c r="M311" s="20" t="s">
        <v>56</v>
      </c>
      <c r="N311" s="18" t="s">
        <v>57</v>
      </c>
      <c r="O311" s="17" t="s">
        <v>73</v>
      </c>
      <c r="P311" s="18" t="s">
        <v>57</v>
      </c>
      <c r="Q311" s="18" t="s">
        <v>59</v>
      </c>
      <c r="R311" s="18" t="s">
        <v>250</v>
      </c>
      <c r="S311" s="18" t="s">
        <v>88</v>
      </c>
      <c r="T311" s="25" t="s">
        <v>541</v>
      </c>
      <c r="U311" s="25" t="s">
        <v>542</v>
      </c>
      <c r="V311" s="17">
        <v>1</v>
      </c>
      <c r="W311" s="33">
        <v>5714.285714285714</v>
      </c>
      <c r="X311" s="23">
        <v>0</v>
      </c>
      <c r="Y311" s="23">
        <f t="shared" si="11"/>
        <v>0</v>
      </c>
      <c r="Z311" s="18"/>
      <c r="AA311" s="12" t="s">
        <v>65</v>
      </c>
      <c r="AB311" s="18" t="s">
        <v>1001</v>
      </c>
    </row>
    <row r="312" spans="1:28" ht="75" customHeight="1">
      <c r="A312" s="17" t="s">
        <v>1235</v>
      </c>
      <c r="B312" s="18" t="s">
        <v>48</v>
      </c>
      <c r="C312" s="18" t="s">
        <v>49</v>
      </c>
      <c r="D312" s="25" t="s">
        <v>1232</v>
      </c>
      <c r="E312" s="29" t="s">
        <v>1219</v>
      </c>
      <c r="F312" s="29" t="s">
        <v>1220</v>
      </c>
      <c r="G312" s="29" t="s">
        <v>1233</v>
      </c>
      <c r="H312" s="29" t="s">
        <v>1234</v>
      </c>
      <c r="I312" s="17"/>
      <c r="J312" s="17"/>
      <c r="K312" s="18" t="s">
        <v>55</v>
      </c>
      <c r="L312" s="17">
        <v>0</v>
      </c>
      <c r="M312" s="20" t="s">
        <v>56</v>
      </c>
      <c r="N312" s="18" t="s">
        <v>57</v>
      </c>
      <c r="O312" s="17" t="s">
        <v>113</v>
      </c>
      <c r="P312" s="18" t="s">
        <v>57</v>
      </c>
      <c r="Q312" s="18" t="s">
        <v>59</v>
      </c>
      <c r="R312" s="18" t="s">
        <v>74</v>
      </c>
      <c r="S312" s="18" t="s">
        <v>88</v>
      </c>
      <c r="T312" s="25" t="s">
        <v>541</v>
      </c>
      <c r="U312" s="25" t="s">
        <v>542</v>
      </c>
      <c r="V312" s="17">
        <v>1</v>
      </c>
      <c r="W312" s="33">
        <v>5714.285714285714</v>
      </c>
      <c r="X312" s="23">
        <f>V312*W312</f>
        <v>5714.285714285714</v>
      </c>
      <c r="Y312" s="23">
        <f>X312*1.12</f>
        <v>6400</v>
      </c>
      <c r="Z312" s="18"/>
      <c r="AA312" s="12" t="s">
        <v>65</v>
      </c>
      <c r="AB312" s="18"/>
    </row>
    <row r="313" spans="1:28" s="85" customFormat="1" ht="76.5" customHeight="1">
      <c r="A313" s="56" t="s">
        <v>1236</v>
      </c>
      <c r="B313" s="39" t="s">
        <v>48</v>
      </c>
      <c r="C313" s="39" t="s">
        <v>49</v>
      </c>
      <c r="D313" s="82" t="s">
        <v>1237</v>
      </c>
      <c r="E313" s="57" t="s">
        <v>1219</v>
      </c>
      <c r="F313" s="57" t="s">
        <v>1220</v>
      </c>
      <c r="G313" s="57" t="s">
        <v>1238</v>
      </c>
      <c r="H313" s="57" t="s">
        <v>1239</v>
      </c>
      <c r="I313" s="56"/>
      <c r="J313" s="56"/>
      <c r="K313" s="39" t="s">
        <v>72</v>
      </c>
      <c r="L313" s="56">
        <v>0</v>
      </c>
      <c r="M313" s="58" t="s">
        <v>56</v>
      </c>
      <c r="N313" s="39" t="s">
        <v>57</v>
      </c>
      <c r="O313" s="56" t="s">
        <v>73</v>
      </c>
      <c r="P313" s="39" t="s">
        <v>57</v>
      </c>
      <c r="Q313" s="39" t="s">
        <v>59</v>
      </c>
      <c r="R313" s="39" t="s">
        <v>250</v>
      </c>
      <c r="S313" s="39" t="s">
        <v>88</v>
      </c>
      <c r="T313" s="82" t="s">
        <v>541</v>
      </c>
      <c r="U313" s="82" t="s">
        <v>542</v>
      </c>
      <c r="V313" s="56">
        <v>1</v>
      </c>
      <c r="W313" s="83">
        <v>7589.285714285714</v>
      </c>
      <c r="X313" s="62">
        <v>0</v>
      </c>
      <c r="Y313" s="62">
        <f t="shared" si="11"/>
        <v>0</v>
      </c>
      <c r="Z313" s="39"/>
      <c r="AA313" s="84" t="s">
        <v>65</v>
      </c>
      <c r="AB313" s="18" t="s">
        <v>1001</v>
      </c>
    </row>
    <row r="314" spans="1:28" s="85" customFormat="1" ht="78" customHeight="1">
      <c r="A314" s="56" t="s">
        <v>1240</v>
      </c>
      <c r="B314" s="39" t="s">
        <v>48</v>
      </c>
      <c r="C314" s="39" t="s">
        <v>49</v>
      </c>
      <c r="D314" s="82" t="s">
        <v>1237</v>
      </c>
      <c r="E314" s="57" t="s">
        <v>1219</v>
      </c>
      <c r="F314" s="57" t="s">
        <v>1220</v>
      </c>
      <c r="G314" s="57" t="s">
        <v>1238</v>
      </c>
      <c r="H314" s="57" t="s">
        <v>1239</v>
      </c>
      <c r="I314" s="56"/>
      <c r="J314" s="56"/>
      <c r="K314" s="39" t="s">
        <v>55</v>
      </c>
      <c r="L314" s="56">
        <v>0</v>
      </c>
      <c r="M314" s="58" t="s">
        <v>56</v>
      </c>
      <c r="N314" s="39" t="s">
        <v>57</v>
      </c>
      <c r="O314" s="17" t="s">
        <v>113</v>
      </c>
      <c r="P314" s="39" t="s">
        <v>57</v>
      </c>
      <c r="Q314" s="39" t="s">
        <v>59</v>
      </c>
      <c r="R314" s="39" t="s">
        <v>74</v>
      </c>
      <c r="S314" s="39" t="s">
        <v>88</v>
      </c>
      <c r="T314" s="82" t="s">
        <v>541</v>
      </c>
      <c r="U314" s="82" t="s">
        <v>542</v>
      </c>
      <c r="V314" s="56">
        <v>1</v>
      </c>
      <c r="W314" s="83">
        <v>7589.285714285714</v>
      </c>
      <c r="X314" s="62">
        <f>V314*W314</f>
        <v>7589.285714285714</v>
      </c>
      <c r="Y314" s="62">
        <f>X314*1.12</f>
        <v>8500</v>
      </c>
      <c r="Z314" s="39"/>
      <c r="AA314" s="84" t="s">
        <v>65</v>
      </c>
      <c r="AB314" s="39"/>
    </row>
    <row r="315" spans="1:28" ht="88.5" customHeight="1">
      <c r="A315" s="17" t="s">
        <v>1241</v>
      </c>
      <c r="B315" s="18" t="s">
        <v>48</v>
      </c>
      <c r="C315" s="18" t="s">
        <v>49</v>
      </c>
      <c r="D315" s="25" t="s">
        <v>1242</v>
      </c>
      <c r="E315" s="29" t="s">
        <v>1219</v>
      </c>
      <c r="F315" s="29" t="s">
        <v>1220</v>
      </c>
      <c r="G315" s="29" t="s">
        <v>1243</v>
      </c>
      <c r="H315" s="29" t="s">
        <v>1244</v>
      </c>
      <c r="I315" s="17"/>
      <c r="J315" s="17"/>
      <c r="K315" s="18" t="s">
        <v>72</v>
      </c>
      <c r="L315" s="17">
        <v>0</v>
      </c>
      <c r="M315" s="20" t="s">
        <v>56</v>
      </c>
      <c r="N315" s="18" t="s">
        <v>57</v>
      </c>
      <c r="O315" s="17" t="s">
        <v>73</v>
      </c>
      <c r="P315" s="18" t="s">
        <v>57</v>
      </c>
      <c r="Q315" s="18" t="s">
        <v>59</v>
      </c>
      <c r="R315" s="18" t="s">
        <v>250</v>
      </c>
      <c r="S315" s="18" t="s">
        <v>88</v>
      </c>
      <c r="T315" s="25" t="s">
        <v>541</v>
      </c>
      <c r="U315" s="25" t="s">
        <v>542</v>
      </c>
      <c r="V315" s="17">
        <v>1</v>
      </c>
      <c r="W315" s="33">
        <v>7589.285714285714</v>
      </c>
      <c r="X315" s="23">
        <v>0</v>
      </c>
      <c r="Y315" s="23">
        <f t="shared" si="11"/>
        <v>0</v>
      </c>
      <c r="Z315" s="18" t="s">
        <v>1245</v>
      </c>
      <c r="AA315" s="12" t="s">
        <v>65</v>
      </c>
      <c r="AB315" s="18" t="s">
        <v>1001</v>
      </c>
    </row>
    <row r="316" spans="1:28" ht="86.25" customHeight="1">
      <c r="A316" s="17" t="s">
        <v>1246</v>
      </c>
      <c r="B316" s="18" t="s">
        <v>48</v>
      </c>
      <c r="C316" s="18" t="s">
        <v>49</v>
      </c>
      <c r="D316" s="25" t="s">
        <v>1242</v>
      </c>
      <c r="E316" s="29" t="s">
        <v>1219</v>
      </c>
      <c r="F316" s="29" t="s">
        <v>1220</v>
      </c>
      <c r="G316" s="29" t="s">
        <v>1243</v>
      </c>
      <c r="H316" s="29" t="s">
        <v>1244</v>
      </c>
      <c r="I316" s="17"/>
      <c r="J316" s="17"/>
      <c r="K316" s="18" t="s">
        <v>55</v>
      </c>
      <c r="L316" s="17">
        <v>0</v>
      </c>
      <c r="M316" s="20" t="s">
        <v>56</v>
      </c>
      <c r="N316" s="18" t="s">
        <v>57</v>
      </c>
      <c r="O316" s="17" t="s">
        <v>113</v>
      </c>
      <c r="P316" s="18" t="s">
        <v>57</v>
      </c>
      <c r="Q316" s="18" t="s">
        <v>59</v>
      </c>
      <c r="R316" s="18" t="s">
        <v>74</v>
      </c>
      <c r="S316" s="18" t="s">
        <v>88</v>
      </c>
      <c r="T316" s="25" t="s">
        <v>541</v>
      </c>
      <c r="U316" s="25" t="s">
        <v>542</v>
      </c>
      <c r="V316" s="17">
        <v>1</v>
      </c>
      <c r="W316" s="33">
        <v>7589.285714285714</v>
      </c>
      <c r="X316" s="23">
        <f>V316*W316</f>
        <v>7589.285714285714</v>
      </c>
      <c r="Y316" s="23">
        <f>X316*1.12</f>
        <v>8500</v>
      </c>
      <c r="Z316" s="18" t="s">
        <v>1245</v>
      </c>
      <c r="AA316" s="12" t="s">
        <v>65</v>
      </c>
      <c r="AB316" s="18"/>
    </row>
    <row r="317" spans="1:28" ht="78" customHeight="1">
      <c r="A317" s="17" t="s">
        <v>1247</v>
      </c>
      <c r="B317" s="18" t="s">
        <v>48</v>
      </c>
      <c r="C317" s="18" t="s">
        <v>49</v>
      </c>
      <c r="D317" s="25" t="s">
        <v>1248</v>
      </c>
      <c r="E317" s="29" t="s">
        <v>1219</v>
      </c>
      <c r="F317" s="29" t="s">
        <v>1220</v>
      </c>
      <c r="G317" s="29" t="s">
        <v>1249</v>
      </c>
      <c r="H317" s="29" t="s">
        <v>1250</v>
      </c>
      <c r="I317" s="17" t="s">
        <v>1251</v>
      </c>
      <c r="J317" s="17"/>
      <c r="K317" s="18" t="s">
        <v>72</v>
      </c>
      <c r="L317" s="17">
        <v>0</v>
      </c>
      <c r="M317" s="20" t="s">
        <v>56</v>
      </c>
      <c r="N317" s="18" t="s">
        <v>57</v>
      </c>
      <c r="O317" s="17" t="s">
        <v>73</v>
      </c>
      <c r="P317" s="18" t="s">
        <v>57</v>
      </c>
      <c r="Q317" s="18" t="s">
        <v>59</v>
      </c>
      <c r="R317" s="18" t="s">
        <v>250</v>
      </c>
      <c r="S317" s="18" t="s">
        <v>88</v>
      </c>
      <c r="T317" s="25" t="s">
        <v>541</v>
      </c>
      <c r="U317" s="25" t="s">
        <v>542</v>
      </c>
      <c r="V317" s="17">
        <v>2</v>
      </c>
      <c r="W317" s="33">
        <v>7589.285714285714</v>
      </c>
      <c r="X317" s="23">
        <v>0</v>
      </c>
      <c r="Y317" s="23">
        <f t="shared" si="11"/>
        <v>0</v>
      </c>
      <c r="Z317" s="18"/>
      <c r="AA317" s="12" t="s">
        <v>65</v>
      </c>
      <c r="AB317" s="18" t="s">
        <v>1001</v>
      </c>
    </row>
    <row r="318" spans="1:28" ht="102">
      <c r="A318" s="17" t="s">
        <v>1252</v>
      </c>
      <c r="B318" s="18" t="s">
        <v>48</v>
      </c>
      <c r="C318" s="18" t="s">
        <v>49</v>
      </c>
      <c r="D318" s="25" t="s">
        <v>1248</v>
      </c>
      <c r="E318" s="29" t="s">
        <v>1219</v>
      </c>
      <c r="F318" s="29" t="s">
        <v>1220</v>
      </c>
      <c r="G318" s="29" t="s">
        <v>1249</v>
      </c>
      <c r="H318" s="29" t="s">
        <v>1250</v>
      </c>
      <c r="I318" s="17" t="s">
        <v>1251</v>
      </c>
      <c r="J318" s="17"/>
      <c r="K318" s="18" t="s">
        <v>55</v>
      </c>
      <c r="L318" s="17">
        <v>0</v>
      </c>
      <c r="M318" s="20" t="s">
        <v>56</v>
      </c>
      <c r="N318" s="18" t="s">
        <v>57</v>
      </c>
      <c r="O318" s="17" t="s">
        <v>113</v>
      </c>
      <c r="P318" s="18" t="s">
        <v>57</v>
      </c>
      <c r="Q318" s="18" t="s">
        <v>59</v>
      </c>
      <c r="R318" s="18" t="s">
        <v>74</v>
      </c>
      <c r="S318" s="18" t="s">
        <v>88</v>
      </c>
      <c r="T318" s="25" t="s">
        <v>541</v>
      </c>
      <c r="U318" s="25" t="s">
        <v>542</v>
      </c>
      <c r="V318" s="17">
        <v>2</v>
      </c>
      <c r="W318" s="33">
        <v>7589.285714285714</v>
      </c>
      <c r="X318" s="23">
        <f>V318*W318</f>
        <v>15178.571428571428</v>
      </c>
      <c r="Y318" s="23">
        <f>X318*1.12</f>
        <v>17000</v>
      </c>
      <c r="Z318" s="18"/>
      <c r="AA318" s="12" t="s">
        <v>65</v>
      </c>
      <c r="AB318" s="18"/>
    </row>
    <row r="319" spans="1:28" ht="81.75" customHeight="1">
      <c r="A319" s="17" t="s">
        <v>1253</v>
      </c>
      <c r="B319" s="18" t="s">
        <v>48</v>
      </c>
      <c r="C319" s="18" t="s">
        <v>49</v>
      </c>
      <c r="D319" s="25" t="s">
        <v>1254</v>
      </c>
      <c r="E319" s="29" t="s">
        <v>1219</v>
      </c>
      <c r="F319" s="29" t="s">
        <v>1220</v>
      </c>
      <c r="G319" s="29" t="s">
        <v>1255</v>
      </c>
      <c r="H319" s="29" t="s">
        <v>1256</v>
      </c>
      <c r="I319" s="17" t="s">
        <v>1257</v>
      </c>
      <c r="J319" s="17"/>
      <c r="K319" s="18" t="s">
        <v>72</v>
      </c>
      <c r="L319" s="17">
        <v>0</v>
      </c>
      <c r="M319" s="20" t="s">
        <v>56</v>
      </c>
      <c r="N319" s="18" t="s">
        <v>57</v>
      </c>
      <c r="O319" s="17" t="s">
        <v>73</v>
      </c>
      <c r="P319" s="18" t="s">
        <v>57</v>
      </c>
      <c r="Q319" s="18" t="s">
        <v>59</v>
      </c>
      <c r="R319" s="18" t="s">
        <v>250</v>
      </c>
      <c r="S319" s="18" t="s">
        <v>88</v>
      </c>
      <c r="T319" s="25" t="s">
        <v>541</v>
      </c>
      <c r="U319" s="25" t="s">
        <v>542</v>
      </c>
      <c r="V319" s="17">
        <v>2</v>
      </c>
      <c r="W319" s="33">
        <v>4821.428571428571</v>
      </c>
      <c r="X319" s="23">
        <v>0</v>
      </c>
      <c r="Y319" s="23">
        <f t="shared" si="11"/>
        <v>0</v>
      </c>
      <c r="Z319" s="18"/>
      <c r="AA319" s="12" t="s">
        <v>65</v>
      </c>
      <c r="AB319" s="18" t="s">
        <v>1001</v>
      </c>
    </row>
    <row r="320" spans="1:28" ht="81.75" customHeight="1">
      <c r="A320" s="17" t="s">
        <v>1258</v>
      </c>
      <c r="B320" s="18" t="s">
        <v>48</v>
      </c>
      <c r="C320" s="18" t="s">
        <v>49</v>
      </c>
      <c r="D320" s="25" t="s">
        <v>1254</v>
      </c>
      <c r="E320" s="29" t="s">
        <v>1219</v>
      </c>
      <c r="F320" s="29" t="s">
        <v>1220</v>
      </c>
      <c r="G320" s="29" t="s">
        <v>1255</v>
      </c>
      <c r="H320" s="29" t="s">
        <v>1256</v>
      </c>
      <c r="I320" s="17" t="s">
        <v>1257</v>
      </c>
      <c r="J320" s="17"/>
      <c r="K320" s="18" t="s">
        <v>55</v>
      </c>
      <c r="L320" s="17">
        <v>0</v>
      </c>
      <c r="M320" s="20" t="s">
        <v>56</v>
      </c>
      <c r="N320" s="18" t="s">
        <v>57</v>
      </c>
      <c r="O320" s="17" t="s">
        <v>113</v>
      </c>
      <c r="P320" s="18" t="s">
        <v>57</v>
      </c>
      <c r="Q320" s="18" t="s">
        <v>59</v>
      </c>
      <c r="R320" s="18" t="s">
        <v>74</v>
      </c>
      <c r="S320" s="18" t="s">
        <v>88</v>
      </c>
      <c r="T320" s="25" t="s">
        <v>541</v>
      </c>
      <c r="U320" s="25" t="s">
        <v>542</v>
      </c>
      <c r="V320" s="17">
        <v>2</v>
      </c>
      <c r="W320" s="33">
        <v>4821.428571428571</v>
      </c>
      <c r="X320" s="23">
        <f>V320*W320</f>
        <v>9642.857142857141</v>
      </c>
      <c r="Y320" s="23">
        <f t="shared" si="11"/>
        <v>10800</v>
      </c>
      <c r="Z320" s="18"/>
      <c r="AA320" s="12" t="s">
        <v>65</v>
      </c>
      <c r="AB320" s="18"/>
    </row>
    <row r="321" spans="1:28" ht="78" customHeight="1">
      <c r="A321" s="17" t="s">
        <v>1259</v>
      </c>
      <c r="B321" s="18" t="s">
        <v>48</v>
      </c>
      <c r="C321" s="18" t="s">
        <v>49</v>
      </c>
      <c r="D321" s="18" t="s">
        <v>1260</v>
      </c>
      <c r="E321" s="29" t="s">
        <v>1261</v>
      </c>
      <c r="F321" s="29" t="s">
        <v>1262</v>
      </c>
      <c r="G321" s="29" t="s">
        <v>1263</v>
      </c>
      <c r="H321" s="17" t="s">
        <v>1264</v>
      </c>
      <c r="I321" s="17" t="s">
        <v>1265</v>
      </c>
      <c r="J321" s="17"/>
      <c r="K321" s="18" t="s">
        <v>72</v>
      </c>
      <c r="L321" s="17">
        <v>0</v>
      </c>
      <c r="M321" s="20" t="s">
        <v>56</v>
      </c>
      <c r="N321" s="18" t="s">
        <v>57</v>
      </c>
      <c r="O321" s="17" t="s">
        <v>202</v>
      </c>
      <c r="P321" s="18" t="s">
        <v>57</v>
      </c>
      <c r="Q321" s="18" t="s">
        <v>59</v>
      </c>
      <c r="R321" s="18" t="s">
        <v>74</v>
      </c>
      <c r="S321" s="18" t="s">
        <v>88</v>
      </c>
      <c r="T321" s="20" t="s">
        <v>157</v>
      </c>
      <c r="U321" s="18" t="s">
        <v>129</v>
      </c>
      <c r="V321" s="17">
        <v>52</v>
      </c>
      <c r="W321" s="33">
        <v>3000</v>
      </c>
      <c r="X321" s="23">
        <f>V321*W321</f>
        <v>156000</v>
      </c>
      <c r="Y321" s="23">
        <f t="shared" si="11"/>
        <v>174720.00000000003</v>
      </c>
      <c r="Z321" s="18"/>
      <c r="AA321" s="12" t="s">
        <v>65</v>
      </c>
      <c r="AB321" s="18"/>
    </row>
    <row r="322" spans="1:28" ht="96" customHeight="1">
      <c r="A322" s="17" t="s">
        <v>1266</v>
      </c>
      <c r="B322" s="18" t="s">
        <v>1076</v>
      </c>
      <c r="C322" s="18" t="s">
        <v>1267</v>
      </c>
      <c r="D322" s="18" t="s">
        <v>1268</v>
      </c>
      <c r="E322" s="29" t="s">
        <v>1269</v>
      </c>
      <c r="F322" s="29" t="s">
        <v>1269</v>
      </c>
      <c r="G322" s="29" t="s">
        <v>1270</v>
      </c>
      <c r="H322" s="29" t="s">
        <v>1271</v>
      </c>
      <c r="I322" s="17" t="s">
        <v>1272</v>
      </c>
      <c r="J322" s="17"/>
      <c r="K322" s="18" t="s">
        <v>72</v>
      </c>
      <c r="L322" s="17">
        <v>0</v>
      </c>
      <c r="M322" s="20" t="s">
        <v>56</v>
      </c>
      <c r="N322" s="18" t="s">
        <v>57</v>
      </c>
      <c r="O322" s="17" t="s">
        <v>107</v>
      </c>
      <c r="P322" s="18" t="s">
        <v>57</v>
      </c>
      <c r="Q322" s="18" t="s">
        <v>59</v>
      </c>
      <c r="R322" s="18" t="s">
        <v>74</v>
      </c>
      <c r="S322" s="18" t="s">
        <v>88</v>
      </c>
      <c r="T322" s="20" t="s">
        <v>181</v>
      </c>
      <c r="U322" s="18" t="s">
        <v>89</v>
      </c>
      <c r="V322" s="17">
        <v>50</v>
      </c>
      <c r="W322" s="33">
        <v>270</v>
      </c>
      <c r="X322" s="23">
        <v>0</v>
      </c>
      <c r="Y322" s="23">
        <f t="shared" si="11"/>
        <v>0</v>
      </c>
      <c r="Z322" s="18"/>
      <c r="AA322" s="12" t="s">
        <v>65</v>
      </c>
      <c r="AB322" s="18">
        <v>11</v>
      </c>
    </row>
    <row r="323" spans="1:28" ht="93" customHeight="1">
      <c r="A323" s="17" t="s">
        <v>1273</v>
      </c>
      <c r="B323" s="18" t="s">
        <v>1076</v>
      </c>
      <c r="C323" s="18" t="s">
        <v>1267</v>
      </c>
      <c r="D323" s="18" t="s">
        <v>1268</v>
      </c>
      <c r="E323" s="29" t="s">
        <v>1269</v>
      </c>
      <c r="F323" s="29" t="s">
        <v>1269</v>
      </c>
      <c r="G323" s="29" t="s">
        <v>1270</v>
      </c>
      <c r="H323" s="29" t="s">
        <v>1271</v>
      </c>
      <c r="I323" s="17" t="s">
        <v>1272</v>
      </c>
      <c r="J323" s="17"/>
      <c r="K323" s="18" t="s">
        <v>72</v>
      </c>
      <c r="L323" s="17">
        <v>0</v>
      </c>
      <c r="M323" s="20" t="s">
        <v>56</v>
      </c>
      <c r="N323" s="18" t="s">
        <v>57</v>
      </c>
      <c r="O323" s="17" t="s">
        <v>113</v>
      </c>
      <c r="P323" s="18" t="s">
        <v>57</v>
      </c>
      <c r="Q323" s="18" t="s">
        <v>59</v>
      </c>
      <c r="R323" s="18" t="s">
        <v>74</v>
      </c>
      <c r="S323" s="18" t="s">
        <v>88</v>
      </c>
      <c r="T323" s="20" t="s">
        <v>181</v>
      </c>
      <c r="U323" s="18" t="s">
        <v>89</v>
      </c>
      <c r="V323" s="17">
        <v>50</v>
      </c>
      <c r="W323" s="33">
        <v>270</v>
      </c>
      <c r="X323" s="23">
        <f>V323*W323</f>
        <v>13500</v>
      </c>
      <c r="Y323" s="23">
        <f t="shared" si="11"/>
        <v>15120.000000000002</v>
      </c>
      <c r="Z323" s="18"/>
      <c r="AA323" s="12" t="s">
        <v>65</v>
      </c>
      <c r="AB323" s="18"/>
    </row>
    <row r="324" spans="1:28" ht="102">
      <c r="A324" s="17" t="s">
        <v>1274</v>
      </c>
      <c r="B324" s="17" t="s">
        <v>48</v>
      </c>
      <c r="C324" s="17" t="s">
        <v>49</v>
      </c>
      <c r="D324" s="27" t="s">
        <v>1275</v>
      </c>
      <c r="E324" s="27" t="s">
        <v>1276</v>
      </c>
      <c r="F324" s="27" t="s">
        <v>1277</v>
      </c>
      <c r="G324" s="27" t="s">
        <v>1278</v>
      </c>
      <c r="H324" s="27" t="s">
        <v>1279</v>
      </c>
      <c r="I324" s="17" t="s">
        <v>1280</v>
      </c>
      <c r="J324" s="17"/>
      <c r="K324" s="18" t="s">
        <v>72</v>
      </c>
      <c r="L324" s="17">
        <v>0</v>
      </c>
      <c r="M324" s="20" t="s">
        <v>56</v>
      </c>
      <c r="N324" s="18" t="s">
        <v>57</v>
      </c>
      <c r="O324" s="17" t="s">
        <v>73</v>
      </c>
      <c r="P324" s="18" t="s">
        <v>57</v>
      </c>
      <c r="Q324" s="18" t="s">
        <v>59</v>
      </c>
      <c r="R324" s="18" t="s">
        <v>250</v>
      </c>
      <c r="S324" s="18" t="s">
        <v>88</v>
      </c>
      <c r="T324" s="20" t="s">
        <v>157</v>
      </c>
      <c r="U324" s="18" t="s">
        <v>129</v>
      </c>
      <c r="V324" s="17">
        <v>2</v>
      </c>
      <c r="W324" s="33">
        <v>306524</v>
      </c>
      <c r="X324" s="23">
        <f>V324*W324</f>
        <v>613048</v>
      </c>
      <c r="Y324" s="23">
        <f t="shared" si="11"/>
        <v>686613.76</v>
      </c>
      <c r="Z324" s="18"/>
      <c r="AA324" s="12" t="s">
        <v>65</v>
      </c>
      <c r="AB324" s="18"/>
    </row>
    <row r="325" spans="1:28" ht="52.5" customHeight="1">
      <c r="A325" s="17" t="s">
        <v>1281</v>
      </c>
      <c r="B325" s="17" t="s">
        <v>48</v>
      </c>
      <c r="C325" s="17" t="s">
        <v>49</v>
      </c>
      <c r="D325" s="27" t="s">
        <v>1275</v>
      </c>
      <c r="E325" s="27" t="s">
        <v>1276</v>
      </c>
      <c r="F325" s="27" t="s">
        <v>1277</v>
      </c>
      <c r="G325" s="27" t="s">
        <v>1278</v>
      </c>
      <c r="H325" s="27" t="s">
        <v>1279</v>
      </c>
      <c r="I325" s="17" t="s">
        <v>1282</v>
      </c>
      <c r="J325" s="17"/>
      <c r="K325" s="18" t="s">
        <v>72</v>
      </c>
      <c r="L325" s="17">
        <v>0</v>
      </c>
      <c r="M325" s="20" t="s">
        <v>56</v>
      </c>
      <c r="N325" s="18" t="s">
        <v>57</v>
      </c>
      <c r="O325" s="17" t="s">
        <v>73</v>
      </c>
      <c r="P325" s="18" t="s">
        <v>57</v>
      </c>
      <c r="Q325" s="18" t="s">
        <v>59</v>
      </c>
      <c r="R325" s="18" t="s">
        <v>250</v>
      </c>
      <c r="S325" s="18" t="s">
        <v>88</v>
      </c>
      <c r="T325" s="20" t="s">
        <v>157</v>
      </c>
      <c r="U325" s="18" t="s">
        <v>129</v>
      </c>
      <c r="V325" s="17">
        <v>2</v>
      </c>
      <c r="W325" s="33">
        <v>400000</v>
      </c>
      <c r="X325" s="23">
        <v>0</v>
      </c>
      <c r="Y325" s="23">
        <f t="shared" si="11"/>
        <v>0</v>
      </c>
      <c r="Z325" s="18"/>
      <c r="AA325" s="12" t="s">
        <v>65</v>
      </c>
      <c r="AB325" s="18">
        <v>11</v>
      </c>
    </row>
    <row r="326" spans="1:28" ht="54.75" customHeight="1">
      <c r="A326" s="17" t="s">
        <v>1283</v>
      </c>
      <c r="B326" s="17" t="s">
        <v>48</v>
      </c>
      <c r="C326" s="17" t="s">
        <v>49</v>
      </c>
      <c r="D326" s="27" t="s">
        <v>1275</v>
      </c>
      <c r="E326" s="27" t="s">
        <v>1276</v>
      </c>
      <c r="F326" s="27" t="s">
        <v>1277</v>
      </c>
      <c r="G326" s="27" t="s">
        <v>1278</v>
      </c>
      <c r="H326" s="27" t="s">
        <v>1279</v>
      </c>
      <c r="I326" s="17" t="s">
        <v>1282</v>
      </c>
      <c r="J326" s="17"/>
      <c r="K326" s="18" t="s">
        <v>72</v>
      </c>
      <c r="L326" s="17">
        <v>0</v>
      </c>
      <c r="M326" s="20" t="s">
        <v>56</v>
      </c>
      <c r="N326" s="18" t="s">
        <v>57</v>
      </c>
      <c r="O326" s="17" t="s">
        <v>80</v>
      </c>
      <c r="P326" s="18" t="s">
        <v>57</v>
      </c>
      <c r="Q326" s="18" t="s">
        <v>59</v>
      </c>
      <c r="R326" s="18" t="s">
        <v>250</v>
      </c>
      <c r="S326" s="18" t="s">
        <v>88</v>
      </c>
      <c r="T326" s="20" t="s">
        <v>157</v>
      </c>
      <c r="U326" s="18" t="s">
        <v>129</v>
      </c>
      <c r="V326" s="17">
        <v>2</v>
      </c>
      <c r="W326" s="33">
        <v>0</v>
      </c>
      <c r="X326" s="23">
        <f>V326*W326</f>
        <v>0</v>
      </c>
      <c r="Y326" s="23">
        <f t="shared" si="11"/>
        <v>0</v>
      </c>
      <c r="Z326" s="18"/>
      <c r="AA326" s="12" t="s">
        <v>65</v>
      </c>
      <c r="AB326" s="18" t="s">
        <v>1118</v>
      </c>
    </row>
    <row r="327" spans="1:28" s="85" customFormat="1" ht="54.75" customHeight="1">
      <c r="A327" s="56" t="s">
        <v>1284</v>
      </c>
      <c r="B327" s="56" t="s">
        <v>48</v>
      </c>
      <c r="C327" s="56" t="s">
        <v>49</v>
      </c>
      <c r="D327" s="45" t="s">
        <v>1275</v>
      </c>
      <c r="E327" s="45" t="s">
        <v>1276</v>
      </c>
      <c r="F327" s="45" t="s">
        <v>1277</v>
      </c>
      <c r="G327" s="45" t="s">
        <v>1278</v>
      </c>
      <c r="H327" s="45" t="s">
        <v>1279</v>
      </c>
      <c r="I327" s="56" t="s">
        <v>1282</v>
      </c>
      <c r="J327" s="56"/>
      <c r="K327" s="39" t="s">
        <v>72</v>
      </c>
      <c r="L327" s="56">
        <v>0</v>
      </c>
      <c r="M327" s="58" t="s">
        <v>56</v>
      </c>
      <c r="N327" s="39" t="s">
        <v>57</v>
      </c>
      <c r="O327" s="17" t="s">
        <v>789</v>
      </c>
      <c r="P327" s="39" t="s">
        <v>57</v>
      </c>
      <c r="Q327" s="39" t="s">
        <v>59</v>
      </c>
      <c r="R327" s="39" t="s">
        <v>250</v>
      </c>
      <c r="S327" s="39" t="s">
        <v>88</v>
      </c>
      <c r="T327" s="58" t="s">
        <v>157</v>
      </c>
      <c r="U327" s="39" t="s">
        <v>129</v>
      </c>
      <c r="V327" s="56">
        <v>2</v>
      </c>
      <c r="W327" s="83">
        <v>600000</v>
      </c>
      <c r="X327" s="62">
        <f>V327*W327</f>
        <v>1200000</v>
      </c>
      <c r="Y327" s="62">
        <f t="shared" si="11"/>
        <v>1344000.0000000002</v>
      </c>
      <c r="Z327" s="39"/>
      <c r="AA327" s="84" t="s">
        <v>65</v>
      </c>
      <c r="AB327" s="39"/>
    </row>
    <row r="328" spans="1:28" ht="102">
      <c r="A328" s="17" t="s">
        <v>1285</v>
      </c>
      <c r="B328" s="17" t="s">
        <v>48</v>
      </c>
      <c r="C328" s="17" t="s">
        <v>49</v>
      </c>
      <c r="D328" s="27" t="s">
        <v>1275</v>
      </c>
      <c r="E328" s="27" t="s">
        <v>1276</v>
      </c>
      <c r="F328" s="27" t="s">
        <v>1277</v>
      </c>
      <c r="G328" s="27" t="s">
        <v>1278</v>
      </c>
      <c r="H328" s="27" t="s">
        <v>1279</v>
      </c>
      <c r="I328" s="17" t="s">
        <v>1286</v>
      </c>
      <c r="J328" s="17"/>
      <c r="K328" s="18" t="s">
        <v>72</v>
      </c>
      <c r="L328" s="17">
        <v>0</v>
      </c>
      <c r="M328" s="20" t="s">
        <v>56</v>
      </c>
      <c r="N328" s="18" t="s">
        <v>57</v>
      </c>
      <c r="O328" s="18" t="s">
        <v>73</v>
      </c>
      <c r="P328" s="18" t="s">
        <v>57</v>
      </c>
      <c r="Q328" s="18" t="s">
        <v>59</v>
      </c>
      <c r="R328" s="18" t="s">
        <v>250</v>
      </c>
      <c r="S328" s="18" t="s">
        <v>88</v>
      </c>
      <c r="T328" s="20" t="s">
        <v>157</v>
      </c>
      <c r="U328" s="18" t="s">
        <v>129</v>
      </c>
      <c r="V328" s="17">
        <v>2</v>
      </c>
      <c r="W328" s="33">
        <v>1696428</v>
      </c>
      <c r="X328" s="23">
        <f>V328*W328</f>
        <v>3392856</v>
      </c>
      <c r="Y328" s="23">
        <f t="shared" si="11"/>
        <v>3799998.72</v>
      </c>
      <c r="Z328" s="18"/>
      <c r="AA328" s="12" t="s">
        <v>65</v>
      </c>
      <c r="AB328" s="18"/>
    </row>
    <row r="329" spans="1:28" ht="59.25" customHeight="1">
      <c r="A329" s="17" t="s">
        <v>1287</v>
      </c>
      <c r="B329" s="17" t="s">
        <v>48</v>
      </c>
      <c r="C329" s="17" t="s">
        <v>49</v>
      </c>
      <c r="D329" s="27" t="s">
        <v>1275</v>
      </c>
      <c r="E329" s="27" t="s">
        <v>1276</v>
      </c>
      <c r="F329" s="27" t="s">
        <v>1277</v>
      </c>
      <c r="G329" s="27" t="s">
        <v>1278</v>
      </c>
      <c r="H329" s="27" t="s">
        <v>1279</v>
      </c>
      <c r="I329" s="17" t="s">
        <v>1288</v>
      </c>
      <c r="J329" s="17"/>
      <c r="K329" s="18" t="s">
        <v>72</v>
      </c>
      <c r="L329" s="18">
        <v>0</v>
      </c>
      <c r="M329" s="20" t="s">
        <v>56</v>
      </c>
      <c r="N329" s="18" t="s">
        <v>57</v>
      </c>
      <c r="O329" s="18" t="s">
        <v>73</v>
      </c>
      <c r="P329" s="18" t="s">
        <v>57</v>
      </c>
      <c r="Q329" s="18" t="s">
        <v>59</v>
      </c>
      <c r="R329" s="18" t="s">
        <v>250</v>
      </c>
      <c r="S329" s="18" t="s">
        <v>88</v>
      </c>
      <c r="T329" s="17">
        <v>796</v>
      </c>
      <c r="U329" s="18" t="s">
        <v>129</v>
      </c>
      <c r="V329" s="17">
        <v>2</v>
      </c>
      <c r="W329" s="33">
        <v>400000</v>
      </c>
      <c r="X329" s="23">
        <v>0</v>
      </c>
      <c r="Y329" s="23">
        <f t="shared" si="11"/>
        <v>0</v>
      </c>
      <c r="Z329" s="18"/>
      <c r="AA329" s="12" t="s">
        <v>65</v>
      </c>
      <c r="AB329" s="18">
        <v>11</v>
      </c>
    </row>
    <row r="330" spans="1:28" ht="59.25" customHeight="1">
      <c r="A330" s="17" t="s">
        <v>1289</v>
      </c>
      <c r="B330" s="17" t="s">
        <v>48</v>
      </c>
      <c r="C330" s="17" t="s">
        <v>49</v>
      </c>
      <c r="D330" s="27" t="s">
        <v>1275</v>
      </c>
      <c r="E330" s="27" t="s">
        <v>1276</v>
      </c>
      <c r="F330" s="27" t="s">
        <v>1277</v>
      </c>
      <c r="G330" s="27" t="s">
        <v>1278</v>
      </c>
      <c r="H330" s="27" t="s">
        <v>1279</v>
      </c>
      <c r="I330" s="17" t="s">
        <v>1288</v>
      </c>
      <c r="J330" s="17"/>
      <c r="K330" s="18" t="s">
        <v>72</v>
      </c>
      <c r="L330" s="18">
        <v>0</v>
      </c>
      <c r="M330" s="20" t="s">
        <v>56</v>
      </c>
      <c r="N330" s="18" t="s">
        <v>57</v>
      </c>
      <c r="O330" s="17" t="s">
        <v>80</v>
      </c>
      <c r="P330" s="18" t="s">
        <v>57</v>
      </c>
      <c r="Q330" s="18" t="s">
        <v>59</v>
      </c>
      <c r="R330" s="18" t="s">
        <v>250</v>
      </c>
      <c r="S330" s="18" t="s">
        <v>88</v>
      </c>
      <c r="T330" s="17">
        <v>796</v>
      </c>
      <c r="U330" s="18" t="s">
        <v>129</v>
      </c>
      <c r="V330" s="17">
        <v>2</v>
      </c>
      <c r="W330" s="33">
        <v>0</v>
      </c>
      <c r="X330" s="23">
        <f>V330*W330</f>
        <v>0</v>
      </c>
      <c r="Y330" s="23">
        <f t="shared" si="11"/>
        <v>0</v>
      </c>
      <c r="Z330" s="18"/>
      <c r="AA330" s="12" t="s">
        <v>65</v>
      </c>
      <c r="AB330" s="18" t="s">
        <v>1290</v>
      </c>
    </row>
    <row r="331" spans="1:28" ht="59.25" customHeight="1">
      <c r="A331" s="17" t="s">
        <v>1291</v>
      </c>
      <c r="B331" s="17" t="s">
        <v>48</v>
      </c>
      <c r="C331" s="17" t="s">
        <v>49</v>
      </c>
      <c r="D331" s="27" t="s">
        <v>1275</v>
      </c>
      <c r="E331" s="27" t="s">
        <v>1276</v>
      </c>
      <c r="F331" s="27" t="s">
        <v>1277</v>
      </c>
      <c r="G331" s="27" t="s">
        <v>1278</v>
      </c>
      <c r="H331" s="27" t="s">
        <v>1279</v>
      </c>
      <c r="I331" s="17" t="s">
        <v>1292</v>
      </c>
      <c r="J331" s="17"/>
      <c r="K331" s="18" t="s">
        <v>72</v>
      </c>
      <c r="L331" s="18">
        <v>0</v>
      </c>
      <c r="M331" s="20" t="s">
        <v>56</v>
      </c>
      <c r="N331" s="18" t="s">
        <v>57</v>
      </c>
      <c r="O331" s="17" t="s">
        <v>789</v>
      </c>
      <c r="P331" s="18" t="s">
        <v>57</v>
      </c>
      <c r="Q331" s="18" t="s">
        <v>59</v>
      </c>
      <c r="R331" s="18" t="s">
        <v>250</v>
      </c>
      <c r="S331" s="18" t="s">
        <v>88</v>
      </c>
      <c r="T331" s="17">
        <v>796</v>
      </c>
      <c r="U331" s="18" t="s">
        <v>129</v>
      </c>
      <c r="V331" s="17">
        <v>2</v>
      </c>
      <c r="W331" s="83">
        <v>600000</v>
      </c>
      <c r="X331" s="23">
        <f>V331*W331</f>
        <v>1200000</v>
      </c>
      <c r="Y331" s="23">
        <f t="shared" si="11"/>
        <v>1344000.0000000002</v>
      </c>
      <c r="Z331" s="18"/>
      <c r="AA331" s="12" t="s">
        <v>65</v>
      </c>
      <c r="AB331" s="18"/>
    </row>
    <row r="332" spans="1:28" ht="88.5" customHeight="1">
      <c r="A332" s="17" t="s">
        <v>1293</v>
      </c>
      <c r="B332" s="17" t="s">
        <v>48</v>
      </c>
      <c r="C332" s="17" t="s">
        <v>49</v>
      </c>
      <c r="D332" s="18" t="s">
        <v>1294</v>
      </c>
      <c r="E332" s="29" t="s">
        <v>1295</v>
      </c>
      <c r="F332" s="29" t="s">
        <v>1296</v>
      </c>
      <c r="G332" s="24" t="s">
        <v>1297</v>
      </c>
      <c r="H332" s="24" t="s">
        <v>1298</v>
      </c>
      <c r="I332" s="29" t="s">
        <v>1299</v>
      </c>
      <c r="J332" s="29"/>
      <c r="K332" s="18" t="s">
        <v>72</v>
      </c>
      <c r="L332" s="17">
        <v>0</v>
      </c>
      <c r="M332" s="20" t="s">
        <v>56</v>
      </c>
      <c r="N332" s="18" t="s">
        <v>57</v>
      </c>
      <c r="O332" s="17" t="s">
        <v>73</v>
      </c>
      <c r="P332" s="18" t="s">
        <v>57</v>
      </c>
      <c r="Q332" s="18" t="s">
        <v>59</v>
      </c>
      <c r="R332" s="18" t="s">
        <v>250</v>
      </c>
      <c r="S332" s="18" t="s">
        <v>88</v>
      </c>
      <c r="T332" s="17">
        <v>616</v>
      </c>
      <c r="U332" s="17" t="s">
        <v>1300</v>
      </c>
      <c r="V332" s="17">
        <v>1</v>
      </c>
      <c r="W332" s="23">
        <v>4000</v>
      </c>
      <c r="X332" s="23">
        <v>0</v>
      </c>
      <c r="Y332" s="23">
        <f t="shared" si="11"/>
        <v>0</v>
      </c>
      <c r="Z332" s="18"/>
      <c r="AA332" s="12" t="s">
        <v>65</v>
      </c>
      <c r="AB332" s="18" t="s">
        <v>1001</v>
      </c>
    </row>
    <row r="333" spans="1:28" ht="102" customHeight="1">
      <c r="A333" s="17" t="s">
        <v>1301</v>
      </c>
      <c r="B333" s="17" t="s">
        <v>48</v>
      </c>
      <c r="C333" s="17" t="s">
        <v>49</v>
      </c>
      <c r="D333" s="18" t="s">
        <v>1294</v>
      </c>
      <c r="E333" s="29" t="s">
        <v>1295</v>
      </c>
      <c r="F333" s="29" t="s">
        <v>1296</v>
      </c>
      <c r="G333" s="24" t="s">
        <v>1297</v>
      </c>
      <c r="H333" s="24" t="s">
        <v>1298</v>
      </c>
      <c r="I333" s="29" t="s">
        <v>1299</v>
      </c>
      <c r="J333" s="29"/>
      <c r="K333" s="18" t="s">
        <v>55</v>
      </c>
      <c r="L333" s="17">
        <v>0</v>
      </c>
      <c r="M333" s="20" t="s">
        <v>56</v>
      </c>
      <c r="N333" s="18" t="s">
        <v>57</v>
      </c>
      <c r="O333" s="17" t="s">
        <v>113</v>
      </c>
      <c r="P333" s="18" t="s">
        <v>57</v>
      </c>
      <c r="Q333" s="18" t="s">
        <v>59</v>
      </c>
      <c r="R333" s="18" t="s">
        <v>74</v>
      </c>
      <c r="S333" s="18" t="s">
        <v>88</v>
      </c>
      <c r="T333" s="17">
        <v>616</v>
      </c>
      <c r="U333" s="17" t="s">
        <v>1300</v>
      </c>
      <c r="V333" s="17">
        <v>1</v>
      </c>
      <c r="W333" s="23">
        <v>4000</v>
      </c>
      <c r="X333" s="23">
        <f>V333*W333</f>
        <v>4000</v>
      </c>
      <c r="Y333" s="23">
        <f t="shared" si="11"/>
        <v>4480</v>
      </c>
      <c r="Z333" s="18"/>
      <c r="AA333" s="12" t="s">
        <v>65</v>
      </c>
      <c r="AB333" s="18"/>
    </row>
    <row r="334" spans="1:28" ht="120" customHeight="1">
      <c r="A334" s="17" t="s">
        <v>1302</v>
      </c>
      <c r="B334" s="17" t="s">
        <v>48</v>
      </c>
      <c r="C334" s="17" t="s">
        <v>49</v>
      </c>
      <c r="D334" s="18" t="s">
        <v>1303</v>
      </c>
      <c r="E334" s="18" t="s">
        <v>1304</v>
      </c>
      <c r="F334" s="18" t="s">
        <v>1305</v>
      </c>
      <c r="G334" s="18" t="s">
        <v>1306</v>
      </c>
      <c r="H334" s="18" t="s">
        <v>1307</v>
      </c>
      <c r="I334" s="18" t="s">
        <v>1308</v>
      </c>
      <c r="J334" s="18"/>
      <c r="K334" s="18" t="s">
        <v>72</v>
      </c>
      <c r="L334" s="17">
        <v>0</v>
      </c>
      <c r="M334" s="20" t="s">
        <v>56</v>
      </c>
      <c r="N334" s="18" t="s">
        <v>57</v>
      </c>
      <c r="O334" s="17" t="s">
        <v>73</v>
      </c>
      <c r="P334" s="18" t="s">
        <v>57</v>
      </c>
      <c r="Q334" s="18" t="s">
        <v>59</v>
      </c>
      <c r="R334" s="18" t="s">
        <v>250</v>
      </c>
      <c r="S334" s="18" t="s">
        <v>88</v>
      </c>
      <c r="T334" s="17" t="s">
        <v>1100</v>
      </c>
      <c r="U334" s="17" t="s">
        <v>1101</v>
      </c>
      <c r="V334" s="17">
        <v>100</v>
      </c>
      <c r="W334" s="23">
        <v>27</v>
      </c>
      <c r="X334" s="23">
        <v>0</v>
      </c>
      <c r="Y334" s="23">
        <f t="shared" si="11"/>
        <v>0</v>
      </c>
      <c r="Z334" s="18"/>
      <c r="AA334" s="12" t="s">
        <v>65</v>
      </c>
      <c r="AB334" s="18" t="s">
        <v>1001</v>
      </c>
    </row>
    <row r="335" spans="1:28" ht="119.25" customHeight="1">
      <c r="A335" s="17" t="s">
        <v>1309</v>
      </c>
      <c r="B335" s="17" t="s">
        <v>48</v>
      </c>
      <c r="C335" s="17" t="s">
        <v>49</v>
      </c>
      <c r="D335" s="18" t="s">
        <v>1303</v>
      </c>
      <c r="E335" s="18" t="s">
        <v>1304</v>
      </c>
      <c r="F335" s="18" t="s">
        <v>1305</v>
      </c>
      <c r="G335" s="18" t="s">
        <v>1306</v>
      </c>
      <c r="H335" s="18" t="s">
        <v>1307</v>
      </c>
      <c r="I335" s="18" t="s">
        <v>1308</v>
      </c>
      <c r="J335" s="18"/>
      <c r="K335" s="18" t="s">
        <v>55</v>
      </c>
      <c r="L335" s="17">
        <v>0</v>
      </c>
      <c r="M335" s="20" t="s">
        <v>56</v>
      </c>
      <c r="N335" s="18" t="s">
        <v>57</v>
      </c>
      <c r="O335" s="17" t="s">
        <v>113</v>
      </c>
      <c r="P335" s="18" t="s">
        <v>57</v>
      </c>
      <c r="Q335" s="18" t="s">
        <v>59</v>
      </c>
      <c r="R335" s="18" t="s">
        <v>74</v>
      </c>
      <c r="S335" s="18" t="s">
        <v>88</v>
      </c>
      <c r="T335" s="17" t="s">
        <v>1100</v>
      </c>
      <c r="U335" s="17" t="s">
        <v>1101</v>
      </c>
      <c r="V335" s="17">
        <v>100</v>
      </c>
      <c r="W335" s="23">
        <v>27</v>
      </c>
      <c r="X335" s="23">
        <f>V335*W335</f>
        <v>2700</v>
      </c>
      <c r="Y335" s="23">
        <f t="shared" si="11"/>
        <v>3024.0000000000005</v>
      </c>
      <c r="Z335" s="18"/>
      <c r="AA335" s="12" t="s">
        <v>65</v>
      </c>
      <c r="AB335" s="18"/>
    </row>
    <row r="336" spans="1:28" ht="45" customHeight="1">
      <c r="A336" s="17" t="s">
        <v>1310</v>
      </c>
      <c r="B336" s="17" t="s">
        <v>48</v>
      </c>
      <c r="C336" s="17" t="s">
        <v>49</v>
      </c>
      <c r="D336" s="18" t="s">
        <v>1311</v>
      </c>
      <c r="E336" s="18" t="s">
        <v>1312</v>
      </c>
      <c r="F336" s="18" t="s">
        <v>1312</v>
      </c>
      <c r="G336" s="18" t="s">
        <v>1313</v>
      </c>
      <c r="H336" s="18" t="s">
        <v>1314</v>
      </c>
      <c r="I336" s="18" t="s">
        <v>1315</v>
      </c>
      <c r="J336" s="18"/>
      <c r="K336" s="18" t="s">
        <v>72</v>
      </c>
      <c r="L336" s="18">
        <v>0</v>
      </c>
      <c r="M336" s="20" t="s">
        <v>56</v>
      </c>
      <c r="N336" s="18" t="s">
        <v>57</v>
      </c>
      <c r="O336" s="17" t="s">
        <v>73</v>
      </c>
      <c r="P336" s="18" t="s">
        <v>57</v>
      </c>
      <c r="Q336" s="18" t="s">
        <v>59</v>
      </c>
      <c r="R336" s="18" t="s">
        <v>250</v>
      </c>
      <c r="S336" s="18" t="s">
        <v>88</v>
      </c>
      <c r="T336" s="18" t="s">
        <v>1108</v>
      </c>
      <c r="U336" s="18" t="s">
        <v>1000</v>
      </c>
      <c r="V336" s="17">
        <v>50</v>
      </c>
      <c r="W336" s="23">
        <v>1000</v>
      </c>
      <c r="X336" s="23">
        <v>0</v>
      </c>
      <c r="Y336" s="23">
        <f t="shared" si="11"/>
        <v>0</v>
      </c>
      <c r="Z336" s="18"/>
      <c r="AA336" s="12" t="s">
        <v>65</v>
      </c>
      <c r="AB336" s="18" t="s">
        <v>1001</v>
      </c>
    </row>
    <row r="337" spans="1:28" ht="45" customHeight="1">
      <c r="A337" s="17" t="s">
        <v>1316</v>
      </c>
      <c r="B337" s="17" t="s">
        <v>48</v>
      </c>
      <c r="C337" s="17" t="s">
        <v>49</v>
      </c>
      <c r="D337" s="18" t="s">
        <v>1311</v>
      </c>
      <c r="E337" s="18" t="s">
        <v>1312</v>
      </c>
      <c r="F337" s="18" t="s">
        <v>1312</v>
      </c>
      <c r="G337" s="18" t="s">
        <v>1313</v>
      </c>
      <c r="H337" s="18" t="s">
        <v>1314</v>
      </c>
      <c r="I337" s="18" t="s">
        <v>1315</v>
      </c>
      <c r="J337" s="18"/>
      <c r="K337" s="18" t="s">
        <v>55</v>
      </c>
      <c r="L337" s="18">
        <v>0</v>
      </c>
      <c r="M337" s="20" t="s">
        <v>56</v>
      </c>
      <c r="N337" s="18" t="s">
        <v>57</v>
      </c>
      <c r="O337" s="17" t="s">
        <v>113</v>
      </c>
      <c r="P337" s="18" t="s">
        <v>57</v>
      </c>
      <c r="Q337" s="18" t="s">
        <v>59</v>
      </c>
      <c r="R337" s="18" t="s">
        <v>74</v>
      </c>
      <c r="S337" s="18" t="s">
        <v>88</v>
      </c>
      <c r="T337" s="18" t="s">
        <v>1108</v>
      </c>
      <c r="U337" s="18" t="s">
        <v>1000</v>
      </c>
      <c r="V337" s="17">
        <v>50</v>
      </c>
      <c r="W337" s="23">
        <v>1000</v>
      </c>
      <c r="X337" s="23">
        <f aca="true" t="shared" si="12" ref="X337:X342">V337*W337</f>
        <v>50000</v>
      </c>
      <c r="Y337" s="23">
        <f t="shared" si="11"/>
        <v>56000.00000000001</v>
      </c>
      <c r="Z337" s="18"/>
      <c r="AA337" s="12" t="s">
        <v>65</v>
      </c>
      <c r="AB337" s="18"/>
    </row>
    <row r="338" spans="1:28" ht="204">
      <c r="A338" s="17" t="s">
        <v>1317</v>
      </c>
      <c r="B338" s="17" t="s">
        <v>48</v>
      </c>
      <c r="C338" s="17" t="s">
        <v>49</v>
      </c>
      <c r="D338" s="80" t="s">
        <v>1193</v>
      </c>
      <c r="E338" s="80" t="s">
        <v>1194</v>
      </c>
      <c r="F338" s="18" t="s">
        <v>1318</v>
      </c>
      <c r="G338" s="18" t="s">
        <v>1196</v>
      </c>
      <c r="H338" s="18" t="s">
        <v>1197</v>
      </c>
      <c r="I338" s="18" t="s">
        <v>1319</v>
      </c>
      <c r="J338" s="18"/>
      <c r="K338" s="18" t="s">
        <v>72</v>
      </c>
      <c r="L338" s="18">
        <v>0</v>
      </c>
      <c r="M338" s="20" t="s">
        <v>56</v>
      </c>
      <c r="N338" s="18" t="s">
        <v>57</v>
      </c>
      <c r="O338" s="17" t="s">
        <v>1067</v>
      </c>
      <c r="P338" s="18" t="s">
        <v>57</v>
      </c>
      <c r="Q338" s="18" t="s">
        <v>59</v>
      </c>
      <c r="R338" s="18" t="s">
        <v>250</v>
      </c>
      <c r="S338" s="18" t="s">
        <v>88</v>
      </c>
      <c r="T338" s="18">
        <v>796</v>
      </c>
      <c r="U338" s="18" t="s">
        <v>1320</v>
      </c>
      <c r="V338" s="17">
        <v>3</v>
      </c>
      <c r="W338" s="23">
        <v>100000</v>
      </c>
      <c r="X338" s="23">
        <f t="shared" si="12"/>
        <v>300000</v>
      </c>
      <c r="Y338" s="23">
        <f t="shared" si="11"/>
        <v>336000.00000000006</v>
      </c>
      <c r="Z338" s="18"/>
      <c r="AA338" s="12" t="s">
        <v>65</v>
      </c>
      <c r="AB338" s="18"/>
    </row>
    <row r="339" spans="1:28" ht="102">
      <c r="A339" s="17" t="s">
        <v>1321</v>
      </c>
      <c r="B339" s="17" t="s">
        <v>48</v>
      </c>
      <c r="C339" s="17" t="s">
        <v>49</v>
      </c>
      <c r="D339" s="29" t="s">
        <v>933</v>
      </c>
      <c r="E339" s="29" t="s">
        <v>934</v>
      </c>
      <c r="F339" s="29" t="s">
        <v>1322</v>
      </c>
      <c r="G339" s="29" t="s">
        <v>936</v>
      </c>
      <c r="H339" s="29" t="s">
        <v>1323</v>
      </c>
      <c r="I339" s="18" t="s">
        <v>1324</v>
      </c>
      <c r="J339" s="18"/>
      <c r="K339" s="18" t="s">
        <v>72</v>
      </c>
      <c r="L339" s="18">
        <v>0</v>
      </c>
      <c r="M339" s="20" t="s">
        <v>56</v>
      </c>
      <c r="N339" s="18" t="s">
        <v>57</v>
      </c>
      <c r="O339" s="17" t="s">
        <v>202</v>
      </c>
      <c r="P339" s="18" t="s">
        <v>57</v>
      </c>
      <c r="Q339" s="18" t="s">
        <v>59</v>
      </c>
      <c r="R339" s="18" t="s">
        <v>74</v>
      </c>
      <c r="S339" s="18" t="s">
        <v>88</v>
      </c>
      <c r="T339" s="18">
        <v>796</v>
      </c>
      <c r="U339" s="18" t="s">
        <v>129</v>
      </c>
      <c r="V339" s="17">
        <v>5</v>
      </c>
      <c r="W339" s="23">
        <v>5000</v>
      </c>
      <c r="X339" s="23">
        <f t="shared" si="12"/>
        <v>25000</v>
      </c>
      <c r="Y339" s="23">
        <f t="shared" si="11"/>
        <v>28000.000000000004</v>
      </c>
      <c r="Z339" s="18"/>
      <c r="AA339" s="12" t="s">
        <v>65</v>
      </c>
      <c r="AB339" s="18"/>
    </row>
    <row r="340" spans="1:28" ht="140.25" customHeight="1">
      <c r="A340" s="17" t="s">
        <v>1325</v>
      </c>
      <c r="B340" s="17" t="s">
        <v>48</v>
      </c>
      <c r="C340" s="17" t="s">
        <v>49</v>
      </c>
      <c r="D340" s="18" t="s">
        <v>1326</v>
      </c>
      <c r="E340" s="18" t="s">
        <v>1327</v>
      </c>
      <c r="F340" s="18" t="s">
        <v>1328</v>
      </c>
      <c r="G340" s="18" t="s">
        <v>1329</v>
      </c>
      <c r="H340" s="18" t="s">
        <v>1330</v>
      </c>
      <c r="I340" s="18" t="s">
        <v>1331</v>
      </c>
      <c r="J340" s="18"/>
      <c r="K340" s="18" t="s">
        <v>72</v>
      </c>
      <c r="L340" s="18">
        <v>0</v>
      </c>
      <c r="M340" s="20" t="s">
        <v>56</v>
      </c>
      <c r="N340" s="18" t="s">
        <v>57</v>
      </c>
      <c r="O340" s="17" t="s">
        <v>173</v>
      </c>
      <c r="P340" s="18" t="s">
        <v>57</v>
      </c>
      <c r="Q340" s="18" t="s">
        <v>59</v>
      </c>
      <c r="R340" s="18" t="s">
        <v>250</v>
      </c>
      <c r="S340" s="18" t="s">
        <v>88</v>
      </c>
      <c r="T340" s="86" t="s">
        <v>1100</v>
      </c>
      <c r="U340" s="17" t="s">
        <v>1101</v>
      </c>
      <c r="V340" s="18">
        <v>20</v>
      </c>
      <c r="W340" s="23">
        <v>25000</v>
      </c>
      <c r="X340" s="23">
        <f t="shared" si="12"/>
        <v>500000</v>
      </c>
      <c r="Y340" s="23">
        <f t="shared" si="11"/>
        <v>560000</v>
      </c>
      <c r="Z340" s="18"/>
      <c r="AA340" s="12" t="s">
        <v>65</v>
      </c>
      <c r="AB340" s="18"/>
    </row>
    <row r="341" spans="1:28" ht="114" customHeight="1">
      <c r="A341" s="17" t="s">
        <v>1332</v>
      </c>
      <c r="B341" s="18" t="s">
        <v>48</v>
      </c>
      <c r="C341" s="18" t="s">
        <v>49</v>
      </c>
      <c r="D341" s="18" t="s">
        <v>1333</v>
      </c>
      <c r="E341" s="18" t="s">
        <v>1327</v>
      </c>
      <c r="F341" s="18" t="s">
        <v>1328</v>
      </c>
      <c r="G341" s="18" t="s">
        <v>1334</v>
      </c>
      <c r="H341" s="18" t="s">
        <v>1335</v>
      </c>
      <c r="I341" s="17" t="s">
        <v>1336</v>
      </c>
      <c r="J341" s="17"/>
      <c r="K341" s="18" t="s">
        <v>55</v>
      </c>
      <c r="L341" s="18">
        <v>0</v>
      </c>
      <c r="M341" s="20" t="s">
        <v>56</v>
      </c>
      <c r="N341" s="18" t="s">
        <v>57</v>
      </c>
      <c r="O341" s="18" t="s">
        <v>58</v>
      </c>
      <c r="P341" s="18" t="s">
        <v>57</v>
      </c>
      <c r="Q341" s="18" t="s">
        <v>59</v>
      </c>
      <c r="R341" s="18" t="s">
        <v>1337</v>
      </c>
      <c r="S341" s="18" t="s">
        <v>88</v>
      </c>
      <c r="T341" s="86" t="s">
        <v>1100</v>
      </c>
      <c r="U341" s="17" t="s">
        <v>1101</v>
      </c>
      <c r="V341" s="19">
        <v>60</v>
      </c>
      <c r="W341" s="23">
        <v>30000</v>
      </c>
      <c r="X341" s="23">
        <f t="shared" si="12"/>
        <v>1800000</v>
      </c>
      <c r="Y341" s="23">
        <f t="shared" si="11"/>
        <v>2016000.0000000002</v>
      </c>
      <c r="Z341" s="18"/>
      <c r="AA341" s="12" t="s">
        <v>65</v>
      </c>
      <c r="AB341" s="18"/>
    </row>
    <row r="342" spans="1:28" ht="151.5" customHeight="1">
      <c r="A342" s="17" t="s">
        <v>1338</v>
      </c>
      <c r="B342" s="17" t="s">
        <v>48</v>
      </c>
      <c r="C342" s="17" t="s">
        <v>49</v>
      </c>
      <c r="D342" s="18" t="s">
        <v>1333</v>
      </c>
      <c r="E342" s="18" t="s">
        <v>1327</v>
      </c>
      <c r="F342" s="18" t="s">
        <v>1328</v>
      </c>
      <c r="G342" s="18" t="s">
        <v>1339</v>
      </c>
      <c r="H342" s="18" t="s">
        <v>1340</v>
      </c>
      <c r="I342" s="29" t="s">
        <v>1341</v>
      </c>
      <c r="J342" s="29"/>
      <c r="K342" s="18" t="s">
        <v>72</v>
      </c>
      <c r="L342" s="18">
        <v>0</v>
      </c>
      <c r="M342" s="20" t="s">
        <v>56</v>
      </c>
      <c r="N342" s="18" t="s">
        <v>57</v>
      </c>
      <c r="O342" s="18" t="s">
        <v>173</v>
      </c>
      <c r="P342" s="18" t="s">
        <v>57</v>
      </c>
      <c r="Q342" s="18" t="s">
        <v>59</v>
      </c>
      <c r="R342" s="18" t="s">
        <v>250</v>
      </c>
      <c r="S342" s="18" t="s">
        <v>88</v>
      </c>
      <c r="T342" s="20">
        <v>796</v>
      </c>
      <c r="U342" s="18" t="s">
        <v>129</v>
      </c>
      <c r="V342" s="19">
        <v>20</v>
      </c>
      <c r="W342" s="23">
        <v>20000</v>
      </c>
      <c r="X342" s="23">
        <f t="shared" si="12"/>
        <v>400000</v>
      </c>
      <c r="Y342" s="23">
        <f t="shared" si="11"/>
        <v>448000.00000000006</v>
      </c>
      <c r="Z342" s="18"/>
      <c r="AA342" s="12" t="s">
        <v>65</v>
      </c>
      <c r="AB342" s="18"/>
    </row>
    <row r="343" spans="1:28" ht="102">
      <c r="A343" s="17" t="s">
        <v>1342</v>
      </c>
      <c r="B343" s="17" t="s">
        <v>48</v>
      </c>
      <c r="C343" s="17" t="s">
        <v>49</v>
      </c>
      <c r="D343" s="18" t="s">
        <v>1343</v>
      </c>
      <c r="E343" s="18" t="s">
        <v>1344</v>
      </c>
      <c r="F343" s="18" t="s">
        <v>1344</v>
      </c>
      <c r="G343" s="18" t="s">
        <v>1345</v>
      </c>
      <c r="H343" s="18" t="s">
        <v>1346</v>
      </c>
      <c r="I343" s="29"/>
      <c r="J343" s="29"/>
      <c r="K343" s="18" t="s">
        <v>72</v>
      </c>
      <c r="L343" s="18">
        <v>0</v>
      </c>
      <c r="M343" s="20" t="s">
        <v>56</v>
      </c>
      <c r="N343" s="18" t="s">
        <v>57</v>
      </c>
      <c r="O343" s="17" t="s">
        <v>202</v>
      </c>
      <c r="P343" s="18" t="s">
        <v>57</v>
      </c>
      <c r="Q343" s="18" t="s">
        <v>59</v>
      </c>
      <c r="R343" s="18" t="s">
        <v>250</v>
      </c>
      <c r="S343" s="18" t="s">
        <v>88</v>
      </c>
      <c r="T343" s="20">
        <v>796</v>
      </c>
      <c r="U343" s="18" t="s">
        <v>129</v>
      </c>
      <c r="V343" s="18">
        <v>10</v>
      </c>
      <c r="W343" s="23">
        <v>2500</v>
      </c>
      <c r="X343" s="23">
        <v>0</v>
      </c>
      <c r="Y343" s="23">
        <f t="shared" si="11"/>
        <v>0</v>
      </c>
      <c r="Z343" s="18"/>
      <c r="AA343" s="12" t="s">
        <v>65</v>
      </c>
      <c r="AB343" s="18">
        <v>11.14</v>
      </c>
    </row>
    <row r="344" spans="1:28" ht="102">
      <c r="A344" s="17" t="s">
        <v>1347</v>
      </c>
      <c r="B344" s="17" t="s">
        <v>48</v>
      </c>
      <c r="C344" s="17" t="s">
        <v>49</v>
      </c>
      <c r="D344" s="18" t="s">
        <v>1343</v>
      </c>
      <c r="E344" s="18" t="s">
        <v>1344</v>
      </c>
      <c r="F344" s="18" t="s">
        <v>1344</v>
      </c>
      <c r="G344" s="18" t="s">
        <v>1345</v>
      </c>
      <c r="H344" s="18" t="s">
        <v>1346</v>
      </c>
      <c r="I344" s="29"/>
      <c r="J344" s="29"/>
      <c r="K344" s="18" t="s">
        <v>72</v>
      </c>
      <c r="L344" s="18">
        <v>0</v>
      </c>
      <c r="M344" s="20" t="s">
        <v>56</v>
      </c>
      <c r="N344" s="18" t="s">
        <v>57</v>
      </c>
      <c r="O344" s="17" t="s">
        <v>789</v>
      </c>
      <c r="P344" s="18" t="s">
        <v>57</v>
      </c>
      <c r="Q344" s="18" t="s">
        <v>59</v>
      </c>
      <c r="R344" s="18" t="s">
        <v>74</v>
      </c>
      <c r="S344" s="18" t="s">
        <v>88</v>
      </c>
      <c r="T344" s="20">
        <v>796</v>
      </c>
      <c r="U344" s="18" t="s">
        <v>129</v>
      </c>
      <c r="V344" s="18">
        <v>10</v>
      </c>
      <c r="W344" s="23">
        <v>2500</v>
      </c>
      <c r="X344" s="23">
        <v>0</v>
      </c>
      <c r="Y344" s="23">
        <f>X344*1.12</f>
        <v>0</v>
      </c>
      <c r="Z344" s="18"/>
      <c r="AA344" s="12" t="s">
        <v>65</v>
      </c>
      <c r="AB344" s="18" t="s">
        <v>1118</v>
      </c>
    </row>
    <row r="345" spans="1:28" ht="102">
      <c r="A345" s="17" t="s">
        <v>1348</v>
      </c>
      <c r="B345" s="17" t="s">
        <v>48</v>
      </c>
      <c r="C345" s="17" t="s">
        <v>49</v>
      </c>
      <c r="D345" s="18" t="s">
        <v>1343</v>
      </c>
      <c r="E345" s="18" t="s">
        <v>1344</v>
      </c>
      <c r="F345" s="18" t="s">
        <v>1344</v>
      </c>
      <c r="G345" s="18" t="s">
        <v>1345</v>
      </c>
      <c r="H345" s="18" t="s">
        <v>1346</v>
      </c>
      <c r="I345" s="29"/>
      <c r="J345" s="29"/>
      <c r="K345" s="18" t="s">
        <v>72</v>
      </c>
      <c r="L345" s="18">
        <v>0</v>
      </c>
      <c r="M345" s="20" t="s">
        <v>56</v>
      </c>
      <c r="N345" s="18" t="s">
        <v>57</v>
      </c>
      <c r="O345" s="17" t="s">
        <v>971</v>
      </c>
      <c r="P345" s="18" t="s">
        <v>57</v>
      </c>
      <c r="Q345" s="18" t="s">
        <v>59</v>
      </c>
      <c r="R345" s="18" t="s">
        <v>74</v>
      </c>
      <c r="S345" s="18" t="s">
        <v>88</v>
      </c>
      <c r="T345" s="20">
        <v>796</v>
      </c>
      <c r="U345" s="18" t="s">
        <v>129</v>
      </c>
      <c r="V345" s="18">
        <v>10</v>
      </c>
      <c r="W345" s="23">
        <v>6700</v>
      </c>
      <c r="X345" s="23">
        <f>V345*W345</f>
        <v>67000</v>
      </c>
      <c r="Y345" s="23">
        <f>X345*1.12</f>
        <v>75040</v>
      </c>
      <c r="Z345" s="18"/>
      <c r="AA345" s="12" t="s">
        <v>65</v>
      </c>
      <c r="AB345" s="18"/>
    </row>
    <row r="346" spans="1:28" ht="141.75" customHeight="1">
      <c r="A346" s="17" t="s">
        <v>1349</v>
      </c>
      <c r="B346" s="17" t="s">
        <v>48</v>
      </c>
      <c r="C346" s="17" t="s">
        <v>49</v>
      </c>
      <c r="D346" s="25" t="s">
        <v>1350</v>
      </c>
      <c r="E346" s="25" t="s">
        <v>1351</v>
      </c>
      <c r="F346" s="25" t="s">
        <v>1351</v>
      </c>
      <c r="G346" s="25" t="s">
        <v>1352</v>
      </c>
      <c r="H346" s="18" t="s">
        <v>1353</v>
      </c>
      <c r="I346" s="29"/>
      <c r="J346" s="29"/>
      <c r="K346" s="18" t="s">
        <v>72</v>
      </c>
      <c r="L346" s="18">
        <v>0</v>
      </c>
      <c r="M346" s="20" t="s">
        <v>56</v>
      </c>
      <c r="N346" s="18" t="s">
        <v>57</v>
      </c>
      <c r="O346" s="18" t="s">
        <v>202</v>
      </c>
      <c r="P346" s="18" t="s">
        <v>57</v>
      </c>
      <c r="Q346" s="18" t="s">
        <v>59</v>
      </c>
      <c r="R346" s="18" t="s">
        <v>250</v>
      </c>
      <c r="S346" s="18" t="s">
        <v>88</v>
      </c>
      <c r="T346" s="86">
        <v>112</v>
      </c>
      <c r="U346" s="18" t="s">
        <v>1000</v>
      </c>
      <c r="V346" s="19">
        <v>400</v>
      </c>
      <c r="W346" s="23">
        <v>357</v>
      </c>
      <c r="X346" s="23">
        <v>0</v>
      </c>
      <c r="Y346" s="23">
        <f t="shared" si="11"/>
        <v>0</v>
      </c>
      <c r="Z346" s="18"/>
      <c r="AA346" s="12" t="s">
        <v>65</v>
      </c>
      <c r="AB346" s="18">
        <v>11.14</v>
      </c>
    </row>
    <row r="347" spans="1:28" ht="141.75" customHeight="1">
      <c r="A347" s="17" t="s">
        <v>1354</v>
      </c>
      <c r="B347" s="17" t="s">
        <v>48</v>
      </c>
      <c r="C347" s="17" t="s">
        <v>49</v>
      </c>
      <c r="D347" s="25" t="s">
        <v>1350</v>
      </c>
      <c r="E347" s="25" t="s">
        <v>1351</v>
      </c>
      <c r="F347" s="25" t="s">
        <v>1351</v>
      </c>
      <c r="G347" s="25" t="s">
        <v>1352</v>
      </c>
      <c r="H347" s="18" t="s">
        <v>1353</v>
      </c>
      <c r="I347" s="29"/>
      <c r="J347" s="29"/>
      <c r="K347" s="18" t="s">
        <v>72</v>
      </c>
      <c r="L347" s="18">
        <v>0</v>
      </c>
      <c r="M347" s="20" t="s">
        <v>56</v>
      </c>
      <c r="N347" s="18" t="s">
        <v>57</v>
      </c>
      <c r="O347" s="17" t="s">
        <v>789</v>
      </c>
      <c r="P347" s="18" t="s">
        <v>57</v>
      </c>
      <c r="Q347" s="18" t="s">
        <v>59</v>
      </c>
      <c r="R347" s="18" t="s">
        <v>74</v>
      </c>
      <c r="S347" s="18" t="s">
        <v>88</v>
      </c>
      <c r="T347" s="86">
        <v>112</v>
      </c>
      <c r="U347" s="18" t="s">
        <v>1000</v>
      </c>
      <c r="V347" s="19">
        <v>400</v>
      </c>
      <c r="W347" s="23">
        <v>357</v>
      </c>
      <c r="X347" s="23">
        <f>V347*W347</f>
        <v>142800</v>
      </c>
      <c r="Y347" s="23">
        <f t="shared" si="11"/>
        <v>159936.00000000003</v>
      </c>
      <c r="Z347" s="18"/>
      <c r="AA347" s="12" t="s">
        <v>65</v>
      </c>
      <c r="AB347" s="18"/>
    </row>
    <row r="348" spans="1:28" ht="131.25" customHeight="1">
      <c r="A348" s="17" t="s">
        <v>1355</v>
      </c>
      <c r="B348" s="17" t="s">
        <v>48</v>
      </c>
      <c r="C348" s="17" t="s">
        <v>49</v>
      </c>
      <c r="D348" s="17" t="s">
        <v>1356</v>
      </c>
      <c r="E348" s="17" t="s">
        <v>1357</v>
      </c>
      <c r="F348" s="17" t="s">
        <v>1357</v>
      </c>
      <c r="G348" s="17" t="s">
        <v>1358</v>
      </c>
      <c r="H348" s="87" t="s">
        <v>1359</v>
      </c>
      <c r="I348" s="17" t="s">
        <v>1360</v>
      </c>
      <c r="J348" s="17"/>
      <c r="K348" s="18" t="s">
        <v>72</v>
      </c>
      <c r="L348" s="18">
        <v>0</v>
      </c>
      <c r="M348" s="20" t="s">
        <v>56</v>
      </c>
      <c r="N348" s="18" t="s">
        <v>57</v>
      </c>
      <c r="O348" s="18" t="s">
        <v>107</v>
      </c>
      <c r="P348" s="18" t="s">
        <v>57</v>
      </c>
      <c r="Q348" s="18" t="s">
        <v>59</v>
      </c>
      <c r="R348" s="18" t="s">
        <v>250</v>
      </c>
      <c r="S348" s="18" t="s">
        <v>88</v>
      </c>
      <c r="T348" s="17">
        <v>796</v>
      </c>
      <c r="U348" s="18" t="s">
        <v>129</v>
      </c>
      <c r="V348" s="18">
        <v>10</v>
      </c>
      <c r="W348" s="23">
        <v>600</v>
      </c>
      <c r="X348" s="23">
        <v>0</v>
      </c>
      <c r="Y348" s="23">
        <f t="shared" si="11"/>
        <v>0</v>
      </c>
      <c r="Z348" s="18"/>
      <c r="AA348" s="12" t="s">
        <v>65</v>
      </c>
      <c r="AB348" s="18">
        <v>11.14</v>
      </c>
    </row>
    <row r="349" spans="1:28" ht="131.25" customHeight="1">
      <c r="A349" s="17" t="s">
        <v>1361</v>
      </c>
      <c r="B349" s="17" t="s">
        <v>48</v>
      </c>
      <c r="C349" s="17" t="s">
        <v>49</v>
      </c>
      <c r="D349" s="17" t="s">
        <v>1356</v>
      </c>
      <c r="E349" s="17" t="s">
        <v>1357</v>
      </c>
      <c r="F349" s="17" t="s">
        <v>1357</v>
      </c>
      <c r="G349" s="17" t="s">
        <v>1358</v>
      </c>
      <c r="H349" s="87" t="s">
        <v>1359</v>
      </c>
      <c r="I349" s="17" t="s">
        <v>1360</v>
      </c>
      <c r="J349" s="17"/>
      <c r="K349" s="18" t="s">
        <v>72</v>
      </c>
      <c r="L349" s="18">
        <v>0</v>
      </c>
      <c r="M349" s="20" t="s">
        <v>56</v>
      </c>
      <c r="N349" s="18" t="s">
        <v>57</v>
      </c>
      <c r="O349" s="17" t="s">
        <v>113</v>
      </c>
      <c r="P349" s="18" t="s">
        <v>57</v>
      </c>
      <c r="Q349" s="18" t="s">
        <v>59</v>
      </c>
      <c r="R349" s="18" t="s">
        <v>74</v>
      </c>
      <c r="S349" s="18" t="s">
        <v>88</v>
      </c>
      <c r="T349" s="17">
        <v>796</v>
      </c>
      <c r="U349" s="18" t="s">
        <v>129</v>
      </c>
      <c r="V349" s="18">
        <v>10</v>
      </c>
      <c r="W349" s="23">
        <v>600</v>
      </c>
      <c r="X349" s="23">
        <f>V349*W349</f>
        <v>6000</v>
      </c>
      <c r="Y349" s="23">
        <f t="shared" si="11"/>
        <v>6720.000000000001</v>
      </c>
      <c r="Z349" s="18"/>
      <c r="AA349" s="12" t="s">
        <v>65</v>
      </c>
      <c r="AB349" s="18"/>
    </row>
    <row r="350" spans="1:28" ht="99.75" customHeight="1">
      <c r="A350" s="17" t="s">
        <v>1362</v>
      </c>
      <c r="B350" s="87" t="s">
        <v>48</v>
      </c>
      <c r="C350" s="87" t="s">
        <v>49</v>
      </c>
      <c r="D350" s="17" t="s">
        <v>1356</v>
      </c>
      <c r="E350" s="87" t="s">
        <v>1357</v>
      </c>
      <c r="F350" s="87" t="s">
        <v>1363</v>
      </c>
      <c r="G350" s="87" t="s">
        <v>1358</v>
      </c>
      <c r="H350" s="87" t="s">
        <v>1359</v>
      </c>
      <c r="I350" s="87" t="s">
        <v>1364</v>
      </c>
      <c r="J350" s="87"/>
      <c r="K350" s="12" t="s">
        <v>72</v>
      </c>
      <c r="L350" s="12">
        <v>0</v>
      </c>
      <c r="M350" s="20" t="s">
        <v>56</v>
      </c>
      <c r="N350" s="12" t="s">
        <v>57</v>
      </c>
      <c r="O350" s="12" t="s">
        <v>107</v>
      </c>
      <c r="P350" s="12" t="s">
        <v>57</v>
      </c>
      <c r="Q350" s="12" t="s">
        <v>59</v>
      </c>
      <c r="R350" s="12" t="s">
        <v>250</v>
      </c>
      <c r="S350" s="12" t="s">
        <v>88</v>
      </c>
      <c r="T350" s="87">
        <v>796</v>
      </c>
      <c r="U350" s="12" t="s">
        <v>129</v>
      </c>
      <c r="V350" s="12">
        <v>10</v>
      </c>
      <c r="W350" s="88">
        <v>600</v>
      </c>
      <c r="X350" s="88">
        <v>0</v>
      </c>
      <c r="Y350" s="88">
        <f t="shared" si="11"/>
        <v>0</v>
      </c>
      <c r="Z350" s="12"/>
      <c r="AA350" s="12" t="s">
        <v>65</v>
      </c>
      <c r="AB350" s="18">
        <v>11.14</v>
      </c>
    </row>
    <row r="351" spans="1:28" ht="99.75" customHeight="1">
      <c r="A351" s="17" t="s">
        <v>1365</v>
      </c>
      <c r="B351" s="87" t="s">
        <v>48</v>
      </c>
      <c r="C351" s="87" t="s">
        <v>49</v>
      </c>
      <c r="D351" s="17" t="s">
        <v>1356</v>
      </c>
      <c r="E351" s="87" t="s">
        <v>1357</v>
      </c>
      <c r="F351" s="87" t="s">
        <v>1363</v>
      </c>
      <c r="G351" s="87" t="s">
        <v>1358</v>
      </c>
      <c r="H351" s="87" t="s">
        <v>1359</v>
      </c>
      <c r="I351" s="87" t="s">
        <v>1364</v>
      </c>
      <c r="J351" s="87"/>
      <c r="K351" s="12" t="s">
        <v>72</v>
      </c>
      <c r="L351" s="12">
        <v>0</v>
      </c>
      <c r="M351" s="20" t="s">
        <v>56</v>
      </c>
      <c r="N351" s="12" t="s">
        <v>57</v>
      </c>
      <c r="O351" s="17" t="s">
        <v>113</v>
      </c>
      <c r="P351" s="12" t="s">
        <v>57</v>
      </c>
      <c r="Q351" s="12" t="s">
        <v>59</v>
      </c>
      <c r="R351" s="12" t="s">
        <v>74</v>
      </c>
      <c r="S351" s="12" t="s">
        <v>88</v>
      </c>
      <c r="T351" s="87">
        <v>796</v>
      </c>
      <c r="U351" s="12" t="s">
        <v>129</v>
      </c>
      <c r="V351" s="12">
        <v>10</v>
      </c>
      <c r="W351" s="88">
        <v>600</v>
      </c>
      <c r="X351" s="88">
        <f>V351*W351</f>
        <v>6000</v>
      </c>
      <c r="Y351" s="88">
        <f>X351*1.12</f>
        <v>6720.000000000001</v>
      </c>
      <c r="Z351" s="12"/>
      <c r="AA351" s="12" t="s">
        <v>65</v>
      </c>
      <c r="AB351" s="18"/>
    </row>
    <row r="352" spans="1:28" ht="96" customHeight="1">
      <c r="A352" s="17" t="s">
        <v>1366</v>
      </c>
      <c r="B352" s="18" t="s">
        <v>48</v>
      </c>
      <c r="C352" s="18" t="s">
        <v>49</v>
      </c>
      <c r="D352" s="89" t="s">
        <v>1367</v>
      </c>
      <c r="E352" s="29" t="s">
        <v>1368</v>
      </c>
      <c r="F352" s="29" t="s">
        <v>1369</v>
      </c>
      <c r="G352" s="29" t="s">
        <v>1370</v>
      </c>
      <c r="H352" s="29" t="s">
        <v>1371</v>
      </c>
      <c r="I352" s="17" t="s">
        <v>1372</v>
      </c>
      <c r="J352" s="17"/>
      <c r="K352" s="90" t="s">
        <v>467</v>
      </c>
      <c r="L352" s="17">
        <v>100</v>
      </c>
      <c r="M352" s="20" t="s">
        <v>56</v>
      </c>
      <c r="N352" s="18" t="s">
        <v>57</v>
      </c>
      <c r="O352" s="17" t="s">
        <v>1373</v>
      </c>
      <c r="P352" s="18" t="s">
        <v>57</v>
      </c>
      <c r="Q352" s="18" t="s">
        <v>59</v>
      </c>
      <c r="R352" s="21" t="s">
        <v>1374</v>
      </c>
      <c r="S352" s="18" t="s">
        <v>75</v>
      </c>
      <c r="T352" s="91" t="s">
        <v>469</v>
      </c>
      <c r="U352" s="91" t="s">
        <v>1375</v>
      </c>
      <c r="V352" s="92">
        <v>7000</v>
      </c>
      <c r="W352" s="93">
        <v>154575</v>
      </c>
      <c r="X352" s="94">
        <v>0</v>
      </c>
      <c r="Y352" s="94">
        <f aca="true" t="shared" si="13" ref="Y352:Y368">X352*1.12</f>
        <v>0</v>
      </c>
      <c r="Z352" s="18" t="s">
        <v>64</v>
      </c>
      <c r="AA352" s="12" t="s">
        <v>65</v>
      </c>
      <c r="AB352" s="13">
        <v>7</v>
      </c>
    </row>
    <row r="353" spans="1:28" ht="96" customHeight="1">
      <c r="A353" s="17" t="s">
        <v>1376</v>
      </c>
      <c r="B353" s="18" t="s">
        <v>48</v>
      </c>
      <c r="C353" s="18" t="s">
        <v>49</v>
      </c>
      <c r="D353" s="89" t="s">
        <v>1367</v>
      </c>
      <c r="E353" s="29" t="s">
        <v>1368</v>
      </c>
      <c r="F353" s="29" t="s">
        <v>1369</v>
      </c>
      <c r="G353" s="29" t="s">
        <v>1370</v>
      </c>
      <c r="H353" s="29" t="s">
        <v>1371</v>
      </c>
      <c r="I353" s="17" t="s">
        <v>1372</v>
      </c>
      <c r="J353" s="17"/>
      <c r="K353" s="18" t="s">
        <v>472</v>
      </c>
      <c r="L353" s="17">
        <v>100</v>
      </c>
      <c r="M353" s="20" t="s">
        <v>56</v>
      </c>
      <c r="N353" s="18" t="s">
        <v>57</v>
      </c>
      <c r="O353" s="17" t="s">
        <v>1373</v>
      </c>
      <c r="P353" s="18" t="s">
        <v>57</v>
      </c>
      <c r="Q353" s="18" t="s">
        <v>59</v>
      </c>
      <c r="R353" s="21" t="s">
        <v>1374</v>
      </c>
      <c r="S353" s="18" t="s">
        <v>75</v>
      </c>
      <c r="T353" s="91" t="s">
        <v>469</v>
      </c>
      <c r="U353" s="91" t="s">
        <v>1375</v>
      </c>
      <c r="V353" s="92">
        <v>7000</v>
      </c>
      <c r="W353" s="93">
        <v>154575</v>
      </c>
      <c r="X353" s="94">
        <v>0</v>
      </c>
      <c r="Y353" s="94">
        <f t="shared" si="13"/>
        <v>0</v>
      </c>
      <c r="Z353" s="18" t="s">
        <v>64</v>
      </c>
      <c r="AA353" s="12" t="s">
        <v>65</v>
      </c>
      <c r="AB353" s="18" t="s">
        <v>787</v>
      </c>
    </row>
    <row r="354" spans="1:28" ht="96" customHeight="1">
      <c r="A354" s="17" t="s">
        <v>1377</v>
      </c>
      <c r="B354" s="18" t="s">
        <v>48</v>
      </c>
      <c r="C354" s="18" t="s">
        <v>49</v>
      </c>
      <c r="D354" s="89" t="s">
        <v>1367</v>
      </c>
      <c r="E354" s="29" t="s">
        <v>1368</v>
      </c>
      <c r="F354" s="29" t="s">
        <v>1369</v>
      </c>
      <c r="G354" s="29" t="s">
        <v>1370</v>
      </c>
      <c r="H354" s="29" t="s">
        <v>1371</v>
      </c>
      <c r="I354" s="17" t="s">
        <v>1372</v>
      </c>
      <c r="J354" s="17"/>
      <c r="K354" s="18" t="s">
        <v>472</v>
      </c>
      <c r="L354" s="17">
        <v>100</v>
      </c>
      <c r="M354" s="20" t="s">
        <v>56</v>
      </c>
      <c r="N354" s="18" t="s">
        <v>57</v>
      </c>
      <c r="O354" s="17" t="s">
        <v>80</v>
      </c>
      <c r="P354" s="18" t="s">
        <v>57</v>
      </c>
      <c r="Q354" s="18" t="s">
        <v>59</v>
      </c>
      <c r="R354" s="21" t="s">
        <v>1378</v>
      </c>
      <c r="S354" s="18" t="s">
        <v>75</v>
      </c>
      <c r="T354" s="91" t="s">
        <v>469</v>
      </c>
      <c r="U354" s="91" t="s">
        <v>1375</v>
      </c>
      <c r="V354" s="92">
        <v>1000</v>
      </c>
      <c r="W354" s="95">
        <v>102678.57</v>
      </c>
      <c r="X354" s="94">
        <v>0</v>
      </c>
      <c r="Y354" s="94">
        <f t="shared" si="13"/>
        <v>0</v>
      </c>
      <c r="Z354" s="18" t="s">
        <v>64</v>
      </c>
      <c r="AA354" s="12" t="s">
        <v>65</v>
      </c>
      <c r="AB354" s="18" t="s">
        <v>1379</v>
      </c>
    </row>
    <row r="355" spans="1:28" ht="96" customHeight="1">
      <c r="A355" s="17" t="s">
        <v>1380</v>
      </c>
      <c r="B355" s="18" t="s">
        <v>48</v>
      </c>
      <c r="C355" s="18" t="s">
        <v>49</v>
      </c>
      <c r="D355" s="89" t="s">
        <v>1367</v>
      </c>
      <c r="E355" s="29" t="s">
        <v>1368</v>
      </c>
      <c r="F355" s="29" t="s">
        <v>1369</v>
      </c>
      <c r="G355" s="29" t="s">
        <v>1370</v>
      </c>
      <c r="H355" s="29" t="s">
        <v>1371</v>
      </c>
      <c r="I355" s="17" t="s">
        <v>1372</v>
      </c>
      <c r="J355" s="17"/>
      <c r="K355" s="18" t="s">
        <v>472</v>
      </c>
      <c r="L355" s="17">
        <v>100</v>
      </c>
      <c r="M355" s="20" t="s">
        <v>56</v>
      </c>
      <c r="N355" s="18" t="s">
        <v>57</v>
      </c>
      <c r="O355" s="17" t="s">
        <v>789</v>
      </c>
      <c r="P355" s="18" t="s">
        <v>57</v>
      </c>
      <c r="Q355" s="18" t="s">
        <v>59</v>
      </c>
      <c r="R355" s="21" t="s">
        <v>1378</v>
      </c>
      <c r="S355" s="12" t="s">
        <v>88</v>
      </c>
      <c r="T355" s="91" t="s">
        <v>469</v>
      </c>
      <c r="U355" s="91" t="s">
        <v>1375</v>
      </c>
      <c r="V355" s="92">
        <v>1000</v>
      </c>
      <c r="W355" s="95">
        <v>102678.57</v>
      </c>
      <c r="X355" s="94">
        <v>0</v>
      </c>
      <c r="Y355" s="94">
        <f t="shared" si="13"/>
        <v>0</v>
      </c>
      <c r="Z355" s="18"/>
      <c r="AA355" s="12" t="s">
        <v>65</v>
      </c>
      <c r="AB355" s="13" t="s">
        <v>1381</v>
      </c>
    </row>
    <row r="356" spans="1:28" ht="96" customHeight="1">
      <c r="A356" s="17" t="s">
        <v>1382</v>
      </c>
      <c r="B356" s="18" t="s">
        <v>48</v>
      </c>
      <c r="C356" s="18" t="s">
        <v>49</v>
      </c>
      <c r="D356" s="89" t="s">
        <v>1367</v>
      </c>
      <c r="E356" s="29" t="s">
        <v>1368</v>
      </c>
      <c r="F356" s="29" t="s">
        <v>1369</v>
      </c>
      <c r="G356" s="29" t="s">
        <v>1370</v>
      </c>
      <c r="H356" s="29" t="s">
        <v>1371</v>
      </c>
      <c r="I356" s="17" t="s">
        <v>1372</v>
      </c>
      <c r="J356" s="17"/>
      <c r="K356" s="18" t="s">
        <v>472</v>
      </c>
      <c r="L356" s="17">
        <v>100</v>
      </c>
      <c r="M356" s="20" t="s">
        <v>56</v>
      </c>
      <c r="N356" s="18" t="s">
        <v>57</v>
      </c>
      <c r="O356" s="17" t="s">
        <v>971</v>
      </c>
      <c r="P356" s="18" t="s">
        <v>57</v>
      </c>
      <c r="Q356" s="18" t="s">
        <v>59</v>
      </c>
      <c r="R356" s="21" t="s">
        <v>1383</v>
      </c>
      <c r="S356" s="18" t="s">
        <v>75</v>
      </c>
      <c r="T356" s="91" t="s">
        <v>469</v>
      </c>
      <c r="U356" s="91" t="s">
        <v>1375</v>
      </c>
      <c r="V356" s="92">
        <v>1000</v>
      </c>
      <c r="W356" s="95">
        <v>109933</v>
      </c>
      <c r="X356" s="94">
        <f>W356*V356</f>
        <v>109933000</v>
      </c>
      <c r="Y356" s="94">
        <f t="shared" si="13"/>
        <v>123124960.00000001</v>
      </c>
      <c r="Z356" s="18" t="s">
        <v>64</v>
      </c>
      <c r="AA356" s="12" t="s">
        <v>65</v>
      </c>
      <c r="AB356" s="13"/>
    </row>
    <row r="357" spans="1:28" ht="96.75" customHeight="1">
      <c r="A357" s="17" t="s">
        <v>1384</v>
      </c>
      <c r="B357" s="18" t="s">
        <v>48</v>
      </c>
      <c r="C357" s="18" t="s">
        <v>49</v>
      </c>
      <c r="D357" s="75" t="s">
        <v>1385</v>
      </c>
      <c r="E357" s="29" t="s">
        <v>1386</v>
      </c>
      <c r="F357" s="29" t="s">
        <v>1387</v>
      </c>
      <c r="G357" s="29" t="s">
        <v>1388</v>
      </c>
      <c r="H357" s="29" t="s">
        <v>1389</v>
      </c>
      <c r="I357" s="17" t="s">
        <v>1390</v>
      </c>
      <c r="J357" s="18"/>
      <c r="K357" s="18" t="s">
        <v>72</v>
      </c>
      <c r="L357" s="17">
        <v>100</v>
      </c>
      <c r="M357" s="17">
        <v>231010000</v>
      </c>
      <c r="N357" s="18" t="s">
        <v>57</v>
      </c>
      <c r="O357" s="17" t="s">
        <v>1391</v>
      </c>
      <c r="P357" s="18" t="s">
        <v>57</v>
      </c>
      <c r="Q357" s="18" t="s">
        <v>59</v>
      </c>
      <c r="R357" s="36" t="s">
        <v>501</v>
      </c>
      <c r="S357" s="18" t="s">
        <v>75</v>
      </c>
      <c r="T357" s="20">
        <v>5111</v>
      </c>
      <c r="U357" s="75" t="s">
        <v>121</v>
      </c>
      <c r="V357" s="17">
        <v>700</v>
      </c>
      <c r="W357" s="66">
        <v>625</v>
      </c>
      <c r="X357" s="67">
        <v>0</v>
      </c>
      <c r="Y357" s="23">
        <f t="shared" si="13"/>
        <v>0</v>
      </c>
      <c r="Z357" s="18" t="s">
        <v>64</v>
      </c>
      <c r="AA357" s="18" t="s">
        <v>65</v>
      </c>
      <c r="AB357" s="18">
        <v>15.22</v>
      </c>
    </row>
    <row r="358" spans="1:28" ht="96.75" customHeight="1">
      <c r="A358" s="17" t="s">
        <v>1392</v>
      </c>
      <c r="B358" s="18" t="s">
        <v>48</v>
      </c>
      <c r="C358" s="18" t="s">
        <v>49</v>
      </c>
      <c r="D358" s="75" t="s">
        <v>1385</v>
      </c>
      <c r="E358" s="29" t="s">
        <v>1386</v>
      </c>
      <c r="F358" s="29" t="s">
        <v>1387</v>
      </c>
      <c r="G358" s="29" t="s">
        <v>1388</v>
      </c>
      <c r="H358" s="29" t="s">
        <v>1389</v>
      </c>
      <c r="I358" s="17" t="s">
        <v>1390</v>
      </c>
      <c r="J358" s="18"/>
      <c r="K358" s="18" t="s">
        <v>72</v>
      </c>
      <c r="L358" s="17">
        <v>100</v>
      </c>
      <c r="M358" s="17">
        <v>231010000</v>
      </c>
      <c r="N358" s="18" t="s">
        <v>57</v>
      </c>
      <c r="O358" s="17" t="s">
        <v>1391</v>
      </c>
      <c r="P358" s="18" t="s">
        <v>57</v>
      </c>
      <c r="Q358" s="18" t="s">
        <v>59</v>
      </c>
      <c r="R358" s="36" t="s">
        <v>501</v>
      </c>
      <c r="S358" s="12" t="s">
        <v>88</v>
      </c>
      <c r="T358" s="20">
        <v>5111</v>
      </c>
      <c r="U358" s="75" t="s">
        <v>121</v>
      </c>
      <c r="V358" s="17">
        <v>700</v>
      </c>
      <c r="W358" s="66">
        <v>625</v>
      </c>
      <c r="X358" s="67">
        <f>SUM(V358*W358)</f>
        <v>437500</v>
      </c>
      <c r="Y358" s="23">
        <f t="shared" si="13"/>
        <v>490000.00000000006</v>
      </c>
      <c r="Z358" s="18"/>
      <c r="AA358" s="18" t="s">
        <v>65</v>
      </c>
      <c r="AB358" s="18"/>
    </row>
    <row r="359" spans="1:28" ht="96.75" customHeight="1">
      <c r="A359" s="17" t="s">
        <v>1393</v>
      </c>
      <c r="B359" s="18" t="s">
        <v>48</v>
      </c>
      <c r="C359" s="18" t="s">
        <v>49</v>
      </c>
      <c r="D359" s="75" t="s">
        <v>1394</v>
      </c>
      <c r="E359" s="75" t="s">
        <v>1395</v>
      </c>
      <c r="F359" s="75" t="s">
        <v>1396</v>
      </c>
      <c r="G359" s="75" t="s">
        <v>1397</v>
      </c>
      <c r="H359" s="75" t="s">
        <v>1398</v>
      </c>
      <c r="I359" s="75" t="s">
        <v>1399</v>
      </c>
      <c r="J359" s="18"/>
      <c r="K359" s="18" t="s">
        <v>72</v>
      </c>
      <c r="L359" s="17">
        <v>0</v>
      </c>
      <c r="M359" s="17">
        <v>231010000</v>
      </c>
      <c r="N359" s="18" t="s">
        <v>57</v>
      </c>
      <c r="O359" s="17" t="s">
        <v>113</v>
      </c>
      <c r="P359" s="18" t="s">
        <v>57</v>
      </c>
      <c r="Q359" s="18" t="s">
        <v>59</v>
      </c>
      <c r="R359" s="20" t="s">
        <v>137</v>
      </c>
      <c r="S359" s="20" t="s">
        <v>1400</v>
      </c>
      <c r="T359" s="96" t="s">
        <v>1401</v>
      </c>
      <c r="U359" s="75" t="s">
        <v>1402</v>
      </c>
      <c r="V359" s="17">
        <v>150</v>
      </c>
      <c r="W359" s="66">
        <v>250</v>
      </c>
      <c r="X359" s="67">
        <f>SUM(V359*W359)</f>
        <v>37500</v>
      </c>
      <c r="Y359" s="23">
        <f t="shared" si="13"/>
        <v>42000.00000000001</v>
      </c>
      <c r="Z359" s="18"/>
      <c r="AA359" s="18" t="s">
        <v>65</v>
      </c>
      <c r="AB359" s="18"/>
    </row>
    <row r="360" spans="1:28" ht="96.75" customHeight="1">
      <c r="A360" s="17" t="s">
        <v>1403</v>
      </c>
      <c r="B360" s="18" t="s">
        <v>48</v>
      </c>
      <c r="C360" s="18" t="s">
        <v>49</v>
      </c>
      <c r="D360" s="18" t="s">
        <v>1404</v>
      </c>
      <c r="E360" s="29" t="s">
        <v>1405</v>
      </c>
      <c r="F360" s="29" t="s">
        <v>1406</v>
      </c>
      <c r="G360" s="29" t="s">
        <v>1407</v>
      </c>
      <c r="H360" s="29" t="s">
        <v>1408</v>
      </c>
      <c r="I360" s="18" t="s">
        <v>1409</v>
      </c>
      <c r="J360" s="18"/>
      <c r="K360" s="18" t="s">
        <v>72</v>
      </c>
      <c r="L360" s="18">
        <v>0</v>
      </c>
      <c r="M360" s="17">
        <v>231010000</v>
      </c>
      <c r="N360" s="18" t="s">
        <v>57</v>
      </c>
      <c r="O360" s="17" t="s">
        <v>113</v>
      </c>
      <c r="P360" s="18" t="s">
        <v>57</v>
      </c>
      <c r="Q360" s="18" t="s">
        <v>59</v>
      </c>
      <c r="R360" s="20" t="s">
        <v>137</v>
      </c>
      <c r="S360" s="20" t="s">
        <v>1400</v>
      </c>
      <c r="T360" s="20">
        <v>796</v>
      </c>
      <c r="U360" s="19" t="s">
        <v>129</v>
      </c>
      <c r="V360" s="33">
        <v>800</v>
      </c>
      <c r="W360" s="33">
        <v>12</v>
      </c>
      <c r="X360" s="67">
        <f>SUM(V360*W360)</f>
        <v>9600</v>
      </c>
      <c r="Y360" s="23">
        <f t="shared" si="13"/>
        <v>10752.000000000002</v>
      </c>
      <c r="Z360" s="18"/>
      <c r="AA360" s="18" t="s">
        <v>65</v>
      </c>
      <c r="AB360" s="18"/>
    </row>
    <row r="361" spans="1:28" ht="159.75" customHeight="1">
      <c r="A361" s="17" t="s">
        <v>1410</v>
      </c>
      <c r="B361" s="18" t="s">
        <v>48</v>
      </c>
      <c r="C361" s="18" t="s">
        <v>49</v>
      </c>
      <c r="D361" s="75" t="s">
        <v>1411</v>
      </c>
      <c r="E361" s="29" t="s">
        <v>1412</v>
      </c>
      <c r="F361" s="29" t="s">
        <v>1413</v>
      </c>
      <c r="G361" s="29" t="s">
        <v>1414</v>
      </c>
      <c r="H361" s="29" t="s">
        <v>1415</v>
      </c>
      <c r="I361" s="21" t="s">
        <v>1416</v>
      </c>
      <c r="J361" s="18"/>
      <c r="K361" s="18" t="s">
        <v>72</v>
      </c>
      <c r="L361" s="18">
        <v>50</v>
      </c>
      <c r="M361" s="17">
        <v>231010000</v>
      </c>
      <c r="N361" s="18" t="s">
        <v>57</v>
      </c>
      <c r="O361" s="17" t="s">
        <v>96</v>
      </c>
      <c r="P361" s="18" t="s">
        <v>57</v>
      </c>
      <c r="Q361" s="18" t="s">
        <v>59</v>
      </c>
      <c r="R361" s="20" t="s">
        <v>137</v>
      </c>
      <c r="S361" s="18" t="s">
        <v>75</v>
      </c>
      <c r="T361" s="20">
        <v>796</v>
      </c>
      <c r="U361" s="19" t="s">
        <v>129</v>
      </c>
      <c r="V361" s="33">
        <v>100</v>
      </c>
      <c r="W361" s="33">
        <v>350</v>
      </c>
      <c r="X361" s="67">
        <v>0</v>
      </c>
      <c r="Y361" s="23">
        <f t="shared" si="13"/>
        <v>0</v>
      </c>
      <c r="Z361" s="18" t="s">
        <v>78</v>
      </c>
      <c r="AA361" s="18" t="s">
        <v>65</v>
      </c>
      <c r="AB361" s="18">
        <v>11</v>
      </c>
    </row>
    <row r="362" spans="1:28" ht="159.75" customHeight="1">
      <c r="A362" s="17" t="s">
        <v>1417</v>
      </c>
      <c r="B362" s="18" t="s">
        <v>48</v>
      </c>
      <c r="C362" s="18" t="s">
        <v>49</v>
      </c>
      <c r="D362" s="75" t="s">
        <v>1411</v>
      </c>
      <c r="E362" s="29" t="s">
        <v>1412</v>
      </c>
      <c r="F362" s="29" t="s">
        <v>1413</v>
      </c>
      <c r="G362" s="29" t="s">
        <v>1414</v>
      </c>
      <c r="H362" s="29" t="s">
        <v>1415</v>
      </c>
      <c r="I362" s="21" t="s">
        <v>1416</v>
      </c>
      <c r="J362" s="18"/>
      <c r="K362" s="18" t="s">
        <v>72</v>
      </c>
      <c r="L362" s="18">
        <v>50</v>
      </c>
      <c r="M362" s="17">
        <v>231010000</v>
      </c>
      <c r="N362" s="18" t="s">
        <v>57</v>
      </c>
      <c r="O362" s="17" t="s">
        <v>73</v>
      </c>
      <c r="P362" s="18" t="s">
        <v>57</v>
      </c>
      <c r="Q362" s="18" t="s">
        <v>59</v>
      </c>
      <c r="R362" s="20" t="s">
        <v>137</v>
      </c>
      <c r="S362" s="18" t="s">
        <v>75</v>
      </c>
      <c r="T362" s="20">
        <v>796</v>
      </c>
      <c r="U362" s="19" t="s">
        <v>129</v>
      </c>
      <c r="V362" s="33">
        <v>100</v>
      </c>
      <c r="W362" s="33">
        <v>350</v>
      </c>
      <c r="X362" s="67">
        <v>0</v>
      </c>
      <c r="Y362" s="23">
        <f t="shared" si="13"/>
        <v>0</v>
      </c>
      <c r="Z362" s="18" t="s">
        <v>78</v>
      </c>
      <c r="AA362" s="18" t="s">
        <v>65</v>
      </c>
      <c r="AB362" s="18">
        <v>11.22</v>
      </c>
    </row>
    <row r="363" spans="1:28" ht="159.75" customHeight="1">
      <c r="A363" s="17" t="s">
        <v>1418</v>
      </c>
      <c r="B363" s="18" t="s">
        <v>48</v>
      </c>
      <c r="C363" s="18" t="s">
        <v>49</v>
      </c>
      <c r="D363" s="75" t="s">
        <v>1411</v>
      </c>
      <c r="E363" s="29" t="s">
        <v>1412</v>
      </c>
      <c r="F363" s="29" t="s">
        <v>1413</v>
      </c>
      <c r="G363" s="29" t="s">
        <v>1414</v>
      </c>
      <c r="H363" s="29" t="s">
        <v>1415</v>
      </c>
      <c r="I363" s="21" t="s">
        <v>1416</v>
      </c>
      <c r="J363" s="18"/>
      <c r="K363" s="18" t="s">
        <v>72</v>
      </c>
      <c r="L363" s="18">
        <v>50</v>
      </c>
      <c r="M363" s="17">
        <v>231010000</v>
      </c>
      <c r="N363" s="18" t="s">
        <v>57</v>
      </c>
      <c r="O363" s="17" t="s">
        <v>80</v>
      </c>
      <c r="P363" s="18" t="s">
        <v>57</v>
      </c>
      <c r="Q363" s="18" t="s">
        <v>59</v>
      </c>
      <c r="R363" s="20" t="s">
        <v>137</v>
      </c>
      <c r="S363" s="18" t="s">
        <v>75</v>
      </c>
      <c r="T363" s="20">
        <v>796</v>
      </c>
      <c r="U363" s="19" t="s">
        <v>129</v>
      </c>
      <c r="V363" s="33">
        <v>100</v>
      </c>
      <c r="W363" s="33">
        <v>350</v>
      </c>
      <c r="X363" s="67">
        <f>SUM(V363*W363)</f>
        <v>35000</v>
      </c>
      <c r="Y363" s="23">
        <f t="shared" si="13"/>
        <v>39200.00000000001</v>
      </c>
      <c r="Z363" s="18" t="s">
        <v>64</v>
      </c>
      <c r="AA363" s="18" t="s">
        <v>65</v>
      </c>
      <c r="AB363" s="18"/>
    </row>
    <row r="364" spans="1:28" ht="105.75" customHeight="1">
      <c r="A364" s="17" t="s">
        <v>1419</v>
      </c>
      <c r="B364" s="18" t="s">
        <v>48</v>
      </c>
      <c r="C364" s="18" t="s">
        <v>49</v>
      </c>
      <c r="D364" s="75" t="s">
        <v>1411</v>
      </c>
      <c r="E364" s="29" t="s">
        <v>1412</v>
      </c>
      <c r="F364" s="29" t="s">
        <v>1413</v>
      </c>
      <c r="G364" s="29" t="s">
        <v>1414</v>
      </c>
      <c r="H364" s="29" t="s">
        <v>1415</v>
      </c>
      <c r="I364" s="21" t="s">
        <v>1420</v>
      </c>
      <c r="J364" s="18"/>
      <c r="K364" s="18" t="s">
        <v>72</v>
      </c>
      <c r="L364" s="18">
        <v>50</v>
      </c>
      <c r="M364" s="17">
        <v>231010000</v>
      </c>
      <c r="N364" s="18" t="s">
        <v>57</v>
      </c>
      <c r="O364" s="17" t="s">
        <v>96</v>
      </c>
      <c r="P364" s="18" t="s">
        <v>57</v>
      </c>
      <c r="Q364" s="18" t="s">
        <v>59</v>
      </c>
      <c r="R364" s="20" t="s">
        <v>137</v>
      </c>
      <c r="S364" s="18" t="s">
        <v>75</v>
      </c>
      <c r="T364" s="20">
        <v>796</v>
      </c>
      <c r="U364" s="19" t="s">
        <v>129</v>
      </c>
      <c r="V364" s="33">
        <v>80</v>
      </c>
      <c r="W364" s="33">
        <v>1000</v>
      </c>
      <c r="X364" s="67">
        <v>0</v>
      </c>
      <c r="Y364" s="23">
        <f t="shared" si="13"/>
        <v>0</v>
      </c>
      <c r="Z364" s="81" t="s">
        <v>78</v>
      </c>
      <c r="AA364" s="18" t="s">
        <v>65</v>
      </c>
      <c r="AB364" s="18">
        <v>11</v>
      </c>
    </row>
    <row r="365" spans="1:28" ht="105.75" customHeight="1">
      <c r="A365" s="17" t="s">
        <v>1421</v>
      </c>
      <c r="B365" s="18" t="s">
        <v>48</v>
      </c>
      <c r="C365" s="18" t="s">
        <v>49</v>
      </c>
      <c r="D365" s="75" t="s">
        <v>1411</v>
      </c>
      <c r="E365" s="29" t="s">
        <v>1412</v>
      </c>
      <c r="F365" s="29" t="s">
        <v>1413</v>
      </c>
      <c r="G365" s="29" t="s">
        <v>1414</v>
      </c>
      <c r="H365" s="29" t="s">
        <v>1415</v>
      </c>
      <c r="I365" s="21" t="s">
        <v>1420</v>
      </c>
      <c r="J365" s="18"/>
      <c r="K365" s="18" t="s">
        <v>72</v>
      </c>
      <c r="L365" s="18">
        <v>50</v>
      </c>
      <c r="M365" s="17">
        <v>231010000</v>
      </c>
      <c r="N365" s="18" t="s">
        <v>57</v>
      </c>
      <c r="O365" s="17" t="s">
        <v>73</v>
      </c>
      <c r="P365" s="18" t="s">
        <v>57</v>
      </c>
      <c r="Q365" s="18" t="s">
        <v>59</v>
      </c>
      <c r="R365" s="20" t="s">
        <v>137</v>
      </c>
      <c r="S365" s="18" t="s">
        <v>75</v>
      </c>
      <c r="T365" s="20">
        <v>796</v>
      </c>
      <c r="U365" s="19" t="s">
        <v>129</v>
      </c>
      <c r="V365" s="33">
        <v>80</v>
      </c>
      <c r="W365" s="33">
        <v>1000</v>
      </c>
      <c r="X365" s="67">
        <v>0</v>
      </c>
      <c r="Y365" s="23">
        <f t="shared" si="13"/>
        <v>0</v>
      </c>
      <c r="Z365" s="81" t="s">
        <v>78</v>
      </c>
      <c r="AA365" s="18" t="s">
        <v>65</v>
      </c>
      <c r="AB365" s="18">
        <v>11.22</v>
      </c>
    </row>
    <row r="366" spans="1:28" ht="105.75" customHeight="1">
      <c r="A366" s="17" t="s">
        <v>1422</v>
      </c>
      <c r="B366" s="18" t="s">
        <v>48</v>
      </c>
      <c r="C366" s="18" t="s">
        <v>49</v>
      </c>
      <c r="D366" s="75" t="s">
        <v>1411</v>
      </c>
      <c r="E366" s="29" t="s">
        <v>1412</v>
      </c>
      <c r="F366" s="29" t="s">
        <v>1413</v>
      </c>
      <c r="G366" s="29" t="s">
        <v>1414</v>
      </c>
      <c r="H366" s="29" t="s">
        <v>1415</v>
      </c>
      <c r="I366" s="21" t="s">
        <v>1420</v>
      </c>
      <c r="J366" s="18"/>
      <c r="K366" s="18" t="s">
        <v>72</v>
      </c>
      <c r="L366" s="18">
        <v>50</v>
      </c>
      <c r="M366" s="17">
        <v>231010000</v>
      </c>
      <c r="N366" s="18" t="s">
        <v>57</v>
      </c>
      <c r="O366" s="17" t="s">
        <v>80</v>
      </c>
      <c r="P366" s="18" t="s">
        <v>57</v>
      </c>
      <c r="Q366" s="18" t="s">
        <v>59</v>
      </c>
      <c r="R366" s="20" t="s">
        <v>137</v>
      </c>
      <c r="S366" s="18" t="s">
        <v>75</v>
      </c>
      <c r="T366" s="20">
        <v>796</v>
      </c>
      <c r="U366" s="19" t="s">
        <v>129</v>
      </c>
      <c r="V366" s="33">
        <v>80</v>
      </c>
      <c r="W366" s="33">
        <v>1000</v>
      </c>
      <c r="X366" s="67">
        <f>SUM(V366*W366)</f>
        <v>80000</v>
      </c>
      <c r="Y366" s="23">
        <f t="shared" si="13"/>
        <v>89600.00000000001</v>
      </c>
      <c r="Z366" s="81" t="s">
        <v>64</v>
      </c>
      <c r="AA366" s="18" t="s">
        <v>65</v>
      </c>
      <c r="AB366" s="18"/>
    </row>
    <row r="367" spans="1:28" ht="162" customHeight="1">
      <c r="A367" s="17" t="s">
        <v>1423</v>
      </c>
      <c r="B367" s="18" t="s">
        <v>48</v>
      </c>
      <c r="C367" s="18" t="s">
        <v>49</v>
      </c>
      <c r="D367" s="75" t="s">
        <v>1424</v>
      </c>
      <c r="E367" s="29" t="s">
        <v>1425</v>
      </c>
      <c r="F367" s="29" t="s">
        <v>1426</v>
      </c>
      <c r="G367" s="29" t="s">
        <v>1427</v>
      </c>
      <c r="H367" s="29" t="s">
        <v>1428</v>
      </c>
      <c r="I367" s="70" t="s">
        <v>1429</v>
      </c>
      <c r="J367" s="18"/>
      <c r="K367" s="18" t="s">
        <v>72</v>
      </c>
      <c r="L367" s="18">
        <v>0</v>
      </c>
      <c r="M367" s="17">
        <v>231010000</v>
      </c>
      <c r="N367" s="18" t="s">
        <v>57</v>
      </c>
      <c r="O367" s="17" t="s">
        <v>113</v>
      </c>
      <c r="P367" s="18" t="s">
        <v>57</v>
      </c>
      <c r="Q367" s="18" t="s">
        <v>59</v>
      </c>
      <c r="R367" s="20" t="s">
        <v>137</v>
      </c>
      <c r="S367" s="20" t="s">
        <v>1400</v>
      </c>
      <c r="T367" s="20">
        <v>796</v>
      </c>
      <c r="U367" s="19" t="s">
        <v>129</v>
      </c>
      <c r="V367" s="33">
        <v>300</v>
      </c>
      <c r="W367" s="33">
        <v>50</v>
      </c>
      <c r="X367" s="67">
        <f>SUM(V367*W367)</f>
        <v>15000</v>
      </c>
      <c r="Y367" s="23">
        <f t="shared" si="13"/>
        <v>16800</v>
      </c>
      <c r="Z367" s="18"/>
      <c r="AA367" s="18" t="s">
        <v>65</v>
      </c>
      <c r="AB367" s="18"/>
    </row>
    <row r="368" spans="1:28" ht="89.25">
      <c r="A368" s="17" t="s">
        <v>1430</v>
      </c>
      <c r="B368" s="18" t="s">
        <v>48</v>
      </c>
      <c r="C368" s="18" t="s">
        <v>49</v>
      </c>
      <c r="D368" s="75" t="s">
        <v>1431</v>
      </c>
      <c r="E368" s="29" t="s">
        <v>1425</v>
      </c>
      <c r="F368" s="29" t="s">
        <v>1426</v>
      </c>
      <c r="G368" s="29" t="s">
        <v>1432</v>
      </c>
      <c r="H368" s="29" t="s">
        <v>1433</v>
      </c>
      <c r="I368" s="70" t="s">
        <v>1429</v>
      </c>
      <c r="J368" s="18"/>
      <c r="K368" s="18" t="s">
        <v>72</v>
      </c>
      <c r="L368" s="18">
        <v>0</v>
      </c>
      <c r="M368" s="17">
        <v>231010000</v>
      </c>
      <c r="N368" s="18" t="s">
        <v>57</v>
      </c>
      <c r="O368" s="17" t="s">
        <v>113</v>
      </c>
      <c r="P368" s="18" t="s">
        <v>57</v>
      </c>
      <c r="Q368" s="18" t="s">
        <v>59</v>
      </c>
      <c r="R368" s="20" t="s">
        <v>137</v>
      </c>
      <c r="S368" s="20" t="s">
        <v>1400</v>
      </c>
      <c r="T368" s="20">
        <v>796</v>
      </c>
      <c r="U368" s="19" t="s">
        <v>129</v>
      </c>
      <c r="V368" s="33">
        <v>300</v>
      </c>
      <c r="W368" s="33">
        <v>45</v>
      </c>
      <c r="X368" s="67">
        <f>SUM(V368*W368)</f>
        <v>13500</v>
      </c>
      <c r="Y368" s="23">
        <f t="shared" si="13"/>
        <v>15120.000000000002</v>
      </c>
      <c r="Z368" s="18"/>
      <c r="AA368" s="18" t="s">
        <v>65</v>
      </c>
      <c r="AB368" s="18"/>
    </row>
    <row r="369" spans="1:28" ht="89.25">
      <c r="A369" s="17" t="s">
        <v>1434</v>
      </c>
      <c r="B369" s="18" t="s">
        <v>48</v>
      </c>
      <c r="C369" s="18" t="s">
        <v>49</v>
      </c>
      <c r="D369" s="75" t="s">
        <v>1435</v>
      </c>
      <c r="E369" s="29" t="s">
        <v>1436</v>
      </c>
      <c r="F369" s="29" t="s">
        <v>1437</v>
      </c>
      <c r="G369" s="29" t="s">
        <v>1438</v>
      </c>
      <c r="H369" s="29" t="s">
        <v>1439</v>
      </c>
      <c r="I369" s="18" t="s">
        <v>1440</v>
      </c>
      <c r="J369" s="18"/>
      <c r="K369" s="18" t="s">
        <v>72</v>
      </c>
      <c r="L369" s="18">
        <v>50</v>
      </c>
      <c r="M369" s="17">
        <v>231010000</v>
      </c>
      <c r="N369" s="18" t="s">
        <v>57</v>
      </c>
      <c r="O369" s="17" t="s">
        <v>96</v>
      </c>
      <c r="P369" s="18" t="s">
        <v>57</v>
      </c>
      <c r="Q369" s="18" t="s">
        <v>59</v>
      </c>
      <c r="R369" s="20" t="s">
        <v>137</v>
      </c>
      <c r="S369" s="18" t="s">
        <v>75</v>
      </c>
      <c r="T369" s="20">
        <v>796</v>
      </c>
      <c r="U369" s="19" t="s">
        <v>129</v>
      </c>
      <c r="V369" s="33">
        <v>500</v>
      </c>
      <c r="W369" s="33">
        <v>70</v>
      </c>
      <c r="X369" s="33">
        <v>0</v>
      </c>
      <c r="Y369" s="33">
        <v>0</v>
      </c>
      <c r="Z369" s="18" t="s">
        <v>78</v>
      </c>
      <c r="AA369" s="18" t="s">
        <v>65</v>
      </c>
      <c r="AB369" s="18" t="s">
        <v>44</v>
      </c>
    </row>
    <row r="370" spans="1:28" ht="89.25">
      <c r="A370" s="17" t="s">
        <v>1441</v>
      </c>
      <c r="B370" s="18" t="s">
        <v>48</v>
      </c>
      <c r="C370" s="18" t="s">
        <v>49</v>
      </c>
      <c r="D370" s="75" t="s">
        <v>1435</v>
      </c>
      <c r="E370" s="29" t="s">
        <v>1436</v>
      </c>
      <c r="F370" s="29" t="s">
        <v>1437</v>
      </c>
      <c r="G370" s="29" t="s">
        <v>1438</v>
      </c>
      <c r="H370" s="29" t="s">
        <v>1438</v>
      </c>
      <c r="I370" s="18" t="s">
        <v>1440</v>
      </c>
      <c r="J370" s="18"/>
      <c r="K370" s="18" t="s">
        <v>72</v>
      </c>
      <c r="L370" s="18">
        <v>50</v>
      </c>
      <c r="M370" s="17">
        <v>231010000</v>
      </c>
      <c r="N370" s="18" t="s">
        <v>57</v>
      </c>
      <c r="O370" s="17" t="s">
        <v>96</v>
      </c>
      <c r="P370" s="18" t="s">
        <v>57</v>
      </c>
      <c r="Q370" s="18" t="s">
        <v>59</v>
      </c>
      <c r="R370" s="20" t="s">
        <v>137</v>
      </c>
      <c r="S370" s="18" t="s">
        <v>75</v>
      </c>
      <c r="T370" s="20">
        <v>796</v>
      </c>
      <c r="U370" s="19" t="s">
        <v>129</v>
      </c>
      <c r="V370" s="33">
        <v>500</v>
      </c>
      <c r="W370" s="33">
        <v>70</v>
      </c>
      <c r="X370" s="33">
        <v>0</v>
      </c>
      <c r="Y370" s="33">
        <v>0</v>
      </c>
      <c r="Z370" s="18" t="s">
        <v>78</v>
      </c>
      <c r="AA370" s="18" t="s">
        <v>65</v>
      </c>
      <c r="AB370" s="18">
        <v>11</v>
      </c>
    </row>
    <row r="371" spans="1:28" ht="89.25">
      <c r="A371" s="17" t="s">
        <v>1442</v>
      </c>
      <c r="B371" s="18" t="s">
        <v>48</v>
      </c>
      <c r="C371" s="18" t="s">
        <v>49</v>
      </c>
      <c r="D371" s="75" t="s">
        <v>1435</v>
      </c>
      <c r="E371" s="29" t="s">
        <v>1436</v>
      </c>
      <c r="F371" s="29" t="s">
        <v>1437</v>
      </c>
      <c r="G371" s="29" t="s">
        <v>1438</v>
      </c>
      <c r="H371" s="29" t="s">
        <v>1438</v>
      </c>
      <c r="I371" s="18" t="s">
        <v>1440</v>
      </c>
      <c r="J371" s="18"/>
      <c r="K371" s="18" t="s">
        <v>72</v>
      </c>
      <c r="L371" s="18">
        <v>50</v>
      </c>
      <c r="M371" s="17">
        <v>231010000</v>
      </c>
      <c r="N371" s="18" t="s">
        <v>57</v>
      </c>
      <c r="O371" s="17" t="s">
        <v>73</v>
      </c>
      <c r="P371" s="18" t="s">
        <v>57</v>
      </c>
      <c r="Q371" s="18" t="s">
        <v>59</v>
      </c>
      <c r="R371" s="20" t="s">
        <v>137</v>
      </c>
      <c r="S371" s="18" t="s">
        <v>75</v>
      </c>
      <c r="T371" s="20">
        <v>796</v>
      </c>
      <c r="U371" s="19" t="s">
        <v>129</v>
      </c>
      <c r="V371" s="33">
        <v>500</v>
      </c>
      <c r="W371" s="33">
        <v>70</v>
      </c>
      <c r="X371" s="33">
        <v>0</v>
      </c>
      <c r="Y371" s="33">
        <f>X371*1.12</f>
        <v>0</v>
      </c>
      <c r="Z371" s="18" t="s">
        <v>78</v>
      </c>
      <c r="AA371" s="18" t="s">
        <v>65</v>
      </c>
      <c r="AB371" s="18">
        <v>11.22</v>
      </c>
    </row>
    <row r="372" spans="1:28" ht="89.25">
      <c r="A372" s="17" t="s">
        <v>1443</v>
      </c>
      <c r="B372" s="18" t="s">
        <v>48</v>
      </c>
      <c r="C372" s="18" t="s">
        <v>49</v>
      </c>
      <c r="D372" s="75" t="s">
        <v>1435</v>
      </c>
      <c r="E372" s="29" t="s">
        <v>1436</v>
      </c>
      <c r="F372" s="29" t="s">
        <v>1437</v>
      </c>
      <c r="G372" s="29" t="s">
        <v>1438</v>
      </c>
      <c r="H372" s="29" t="s">
        <v>1438</v>
      </c>
      <c r="I372" s="18" t="s">
        <v>1440</v>
      </c>
      <c r="J372" s="18"/>
      <c r="K372" s="18" t="s">
        <v>72</v>
      </c>
      <c r="L372" s="18">
        <v>50</v>
      </c>
      <c r="M372" s="17">
        <v>231010000</v>
      </c>
      <c r="N372" s="18" t="s">
        <v>57</v>
      </c>
      <c r="O372" s="17" t="s">
        <v>80</v>
      </c>
      <c r="P372" s="18" t="s">
        <v>57</v>
      </c>
      <c r="Q372" s="18" t="s">
        <v>59</v>
      </c>
      <c r="R372" s="20" t="s">
        <v>137</v>
      </c>
      <c r="S372" s="18" t="s">
        <v>75</v>
      </c>
      <c r="T372" s="20">
        <v>796</v>
      </c>
      <c r="U372" s="19" t="s">
        <v>129</v>
      </c>
      <c r="V372" s="33">
        <v>500</v>
      </c>
      <c r="W372" s="33">
        <v>70</v>
      </c>
      <c r="X372" s="33">
        <v>0</v>
      </c>
      <c r="Y372" s="33">
        <f>X372*1.12</f>
        <v>0</v>
      </c>
      <c r="Z372" s="18" t="s">
        <v>64</v>
      </c>
      <c r="AA372" s="18" t="s">
        <v>65</v>
      </c>
      <c r="AB372" s="18" t="s">
        <v>1444</v>
      </c>
    </row>
    <row r="373" spans="1:28" ht="89.25">
      <c r="A373" s="17" t="s">
        <v>1445</v>
      </c>
      <c r="B373" s="18" t="s">
        <v>48</v>
      </c>
      <c r="C373" s="18" t="s">
        <v>49</v>
      </c>
      <c r="D373" s="75" t="s">
        <v>1435</v>
      </c>
      <c r="E373" s="29" t="s">
        <v>1436</v>
      </c>
      <c r="F373" s="29" t="s">
        <v>1437</v>
      </c>
      <c r="G373" s="29" t="s">
        <v>1438</v>
      </c>
      <c r="H373" s="29" t="s">
        <v>1438</v>
      </c>
      <c r="I373" s="18" t="s">
        <v>1440</v>
      </c>
      <c r="J373" s="18"/>
      <c r="K373" s="18" t="s">
        <v>72</v>
      </c>
      <c r="L373" s="18">
        <v>50</v>
      </c>
      <c r="M373" s="17">
        <v>231010000</v>
      </c>
      <c r="N373" s="18" t="s">
        <v>57</v>
      </c>
      <c r="O373" s="17" t="s">
        <v>789</v>
      </c>
      <c r="P373" s="18" t="s">
        <v>57</v>
      </c>
      <c r="Q373" s="18" t="s">
        <v>59</v>
      </c>
      <c r="R373" s="20" t="s">
        <v>137</v>
      </c>
      <c r="S373" s="20" t="s">
        <v>1400</v>
      </c>
      <c r="T373" s="20">
        <v>796</v>
      </c>
      <c r="U373" s="19" t="s">
        <v>129</v>
      </c>
      <c r="V373" s="33">
        <v>500</v>
      </c>
      <c r="W373" s="33">
        <v>70</v>
      </c>
      <c r="X373" s="33">
        <v>0</v>
      </c>
      <c r="Y373" s="33">
        <v>0</v>
      </c>
      <c r="Z373" s="18"/>
      <c r="AA373" s="18" t="s">
        <v>65</v>
      </c>
      <c r="AB373" s="18">
        <v>8.11</v>
      </c>
    </row>
    <row r="374" spans="1:28" ht="89.25">
      <c r="A374" s="17" t="s">
        <v>1446</v>
      </c>
      <c r="B374" s="18" t="s">
        <v>48</v>
      </c>
      <c r="C374" s="18" t="s">
        <v>49</v>
      </c>
      <c r="D374" s="75" t="s">
        <v>1435</v>
      </c>
      <c r="E374" s="29" t="s">
        <v>1436</v>
      </c>
      <c r="F374" s="29" t="s">
        <v>1437</v>
      </c>
      <c r="G374" s="29" t="s">
        <v>1438</v>
      </c>
      <c r="H374" s="29" t="s">
        <v>1438</v>
      </c>
      <c r="I374" s="18" t="s">
        <v>1440</v>
      </c>
      <c r="J374" s="18"/>
      <c r="K374" s="18" t="s">
        <v>72</v>
      </c>
      <c r="L374" s="18">
        <v>0</v>
      </c>
      <c r="M374" s="17">
        <v>231010000</v>
      </c>
      <c r="N374" s="18" t="s">
        <v>57</v>
      </c>
      <c r="O374" s="17" t="s">
        <v>971</v>
      </c>
      <c r="P374" s="18" t="s">
        <v>57</v>
      </c>
      <c r="Q374" s="18" t="s">
        <v>59</v>
      </c>
      <c r="R374" s="20" t="s">
        <v>137</v>
      </c>
      <c r="S374" s="20" t="s">
        <v>1400</v>
      </c>
      <c r="T374" s="20">
        <v>796</v>
      </c>
      <c r="U374" s="19" t="s">
        <v>129</v>
      </c>
      <c r="V374" s="33">
        <v>500</v>
      </c>
      <c r="W374" s="33">
        <v>70</v>
      </c>
      <c r="X374" s="33">
        <v>35000</v>
      </c>
      <c r="Y374" s="33">
        <f>X374*1.12</f>
        <v>39200.00000000001</v>
      </c>
      <c r="Z374" s="18"/>
      <c r="AA374" s="18" t="s">
        <v>65</v>
      </c>
      <c r="AB374" s="18"/>
    </row>
    <row r="375" spans="1:28" ht="89.25">
      <c r="A375" s="17" t="s">
        <v>1447</v>
      </c>
      <c r="B375" s="18" t="s">
        <v>48</v>
      </c>
      <c r="C375" s="18" t="s">
        <v>49</v>
      </c>
      <c r="D375" s="75" t="s">
        <v>1448</v>
      </c>
      <c r="E375" s="29" t="s">
        <v>1436</v>
      </c>
      <c r="F375" s="29" t="s">
        <v>1437</v>
      </c>
      <c r="G375" s="29" t="s">
        <v>1449</v>
      </c>
      <c r="H375" s="29" t="s">
        <v>1450</v>
      </c>
      <c r="I375" s="18" t="s">
        <v>1440</v>
      </c>
      <c r="J375" s="18"/>
      <c r="K375" s="18" t="s">
        <v>72</v>
      </c>
      <c r="L375" s="18">
        <v>50</v>
      </c>
      <c r="M375" s="17">
        <v>231010000</v>
      </c>
      <c r="N375" s="18" t="s">
        <v>57</v>
      </c>
      <c r="O375" s="17" t="s">
        <v>96</v>
      </c>
      <c r="P375" s="18" t="s">
        <v>57</v>
      </c>
      <c r="Q375" s="18" t="s">
        <v>59</v>
      </c>
      <c r="R375" s="20" t="s">
        <v>137</v>
      </c>
      <c r="S375" s="18" t="s">
        <v>75</v>
      </c>
      <c r="T375" s="20">
        <v>796</v>
      </c>
      <c r="U375" s="19" t="s">
        <v>129</v>
      </c>
      <c r="V375" s="33">
        <v>100</v>
      </c>
      <c r="W375" s="97">
        <v>25</v>
      </c>
      <c r="X375" s="97">
        <v>0</v>
      </c>
      <c r="Y375" s="97">
        <v>0</v>
      </c>
      <c r="Z375" s="18" t="s">
        <v>78</v>
      </c>
      <c r="AA375" s="18" t="s">
        <v>65</v>
      </c>
      <c r="AB375" s="18" t="s">
        <v>44</v>
      </c>
    </row>
    <row r="376" spans="1:28" ht="114" customHeight="1">
      <c r="A376" s="17" t="s">
        <v>1451</v>
      </c>
      <c r="B376" s="18" t="s">
        <v>48</v>
      </c>
      <c r="C376" s="18" t="s">
        <v>49</v>
      </c>
      <c r="D376" s="75" t="s">
        <v>1448</v>
      </c>
      <c r="E376" s="29" t="s">
        <v>1436</v>
      </c>
      <c r="F376" s="29" t="s">
        <v>1437</v>
      </c>
      <c r="G376" s="29" t="s">
        <v>1449</v>
      </c>
      <c r="H376" s="29" t="s">
        <v>1449</v>
      </c>
      <c r="I376" s="18" t="s">
        <v>1440</v>
      </c>
      <c r="J376" s="18"/>
      <c r="K376" s="18" t="s">
        <v>72</v>
      </c>
      <c r="L376" s="18">
        <v>50</v>
      </c>
      <c r="M376" s="17">
        <v>231010000</v>
      </c>
      <c r="N376" s="18" t="s">
        <v>57</v>
      </c>
      <c r="O376" s="17" t="s">
        <v>96</v>
      </c>
      <c r="P376" s="18" t="s">
        <v>57</v>
      </c>
      <c r="Q376" s="18" t="s">
        <v>59</v>
      </c>
      <c r="R376" s="20" t="s">
        <v>137</v>
      </c>
      <c r="S376" s="18" t="s">
        <v>75</v>
      </c>
      <c r="T376" s="20">
        <v>796</v>
      </c>
      <c r="U376" s="19" t="s">
        <v>129</v>
      </c>
      <c r="V376" s="33">
        <v>100</v>
      </c>
      <c r="W376" s="33">
        <v>25</v>
      </c>
      <c r="X376" s="33">
        <v>0</v>
      </c>
      <c r="Y376" s="33">
        <v>0</v>
      </c>
      <c r="Z376" s="18" t="s">
        <v>78</v>
      </c>
      <c r="AA376" s="18" t="s">
        <v>65</v>
      </c>
      <c r="AB376" s="18">
        <v>11</v>
      </c>
    </row>
    <row r="377" spans="1:28" ht="114" customHeight="1">
      <c r="A377" s="17" t="s">
        <v>1452</v>
      </c>
      <c r="B377" s="18" t="s">
        <v>48</v>
      </c>
      <c r="C377" s="18" t="s">
        <v>49</v>
      </c>
      <c r="D377" s="75" t="s">
        <v>1448</v>
      </c>
      <c r="E377" s="29" t="s">
        <v>1436</v>
      </c>
      <c r="F377" s="29" t="s">
        <v>1437</v>
      </c>
      <c r="G377" s="29" t="s">
        <v>1449</v>
      </c>
      <c r="H377" s="29" t="s">
        <v>1449</v>
      </c>
      <c r="I377" s="18" t="s">
        <v>1440</v>
      </c>
      <c r="J377" s="18"/>
      <c r="K377" s="18" t="s">
        <v>72</v>
      </c>
      <c r="L377" s="18">
        <v>50</v>
      </c>
      <c r="M377" s="17">
        <v>231010000</v>
      </c>
      <c r="N377" s="18" t="s">
        <v>57</v>
      </c>
      <c r="O377" s="17" t="s">
        <v>73</v>
      </c>
      <c r="P377" s="18" t="s">
        <v>57</v>
      </c>
      <c r="Q377" s="18" t="s">
        <v>59</v>
      </c>
      <c r="R377" s="20" t="s">
        <v>137</v>
      </c>
      <c r="S377" s="18" t="s">
        <v>75</v>
      </c>
      <c r="T377" s="20">
        <v>796</v>
      </c>
      <c r="U377" s="19" t="s">
        <v>129</v>
      </c>
      <c r="V377" s="33">
        <v>100</v>
      </c>
      <c r="W377" s="33">
        <v>25</v>
      </c>
      <c r="X377" s="33">
        <v>0</v>
      </c>
      <c r="Y377" s="33">
        <f>X377*1.12</f>
        <v>0</v>
      </c>
      <c r="Z377" s="18" t="s">
        <v>78</v>
      </c>
      <c r="AA377" s="18" t="s">
        <v>65</v>
      </c>
      <c r="AB377" s="18">
        <v>11.22</v>
      </c>
    </row>
    <row r="378" spans="1:28" ht="114" customHeight="1">
      <c r="A378" s="17" t="s">
        <v>1453</v>
      </c>
      <c r="B378" s="18" t="s">
        <v>48</v>
      </c>
      <c r="C378" s="18" t="s">
        <v>49</v>
      </c>
      <c r="D378" s="75" t="s">
        <v>1448</v>
      </c>
      <c r="E378" s="29" t="s">
        <v>1436</v>
      </c>
      <c r="F378" s="29" t="s">
        <v>1437</v>
      </c>
      <c r="G378" s="29" t="s">
        <v>1449</v>
      </c>
      <c r="H378" s="29" t="s">
        <v>1449</v>
      </c>
      <c r="I378" s="18" t="s">
        <v>1440</v>
      </c>
      <c r="J378" s="18"/>
      <c r="K378" s="18" t="s">
        <v>72</v>
      </c>
      <c r="L378" s="18">
        <v>50</v>
      </c>
      <c r="M378" s="17">
        <v>231010000</v>
      </c>
      <c r="N378" s="18" t="s">
        <v>57</v>
      </c>
      <c r="O378" s="17" t="s">
        <v>80</v>
      </c>
      <c r="P378" s="18" t="s">
        <v>57</v>
      </c>
      <c r="Q378" s="18" t="s">
        <v>59</v>
      </c>
      <c r="R378" s="20" t="s">
        <v>137</v>
      </c>
      <c r="S378" s="18" t="s">
        <v>75</v>
      </c>
      <c r="T378" s="20">
        <v>796</v>
      </c>
      <c r="U378" s="19" t="s">
        <v>129</v>
      </c>
      <c r="V378" s="33">
        <v>100</v>
      </c>
      <c r="W378" s="33">
        <v>25</v>
      </c>
      <c r="X378" s="33">
        <v>0</v>
      </c>
      <c r="Y378" s="33">
        <f>X378*1.12</f>
        <v>0</v>
      </c>
      <c r="Z378" s="18" t="s">
        <v>64</v>
      </c>
      <c r="AA378" s="18" t="s">
        <v>65</v>
      </c>
      <c r="AB378" s="18" t="s">
        <v>1444</v>
      </c>
    </row>
    <row r="379" spans="1:28" ht="114" customHeight="1">
      <c r="A379" s="17" t="s">
        <v>1454</v>
      </c>
      <c r="B379" s="18" t="s">
        <v>48</v>
      </c>
      <c r="C379" s="18" t="s">
        <v>49</v>
      </c>
      <c r="D379" s="75" t="s">
        <v>1448</v>
      </c>
      <c r="E379" s="29" t="s">
        <v>1436</v>
      </c>
      <c r="F379" s="29" t="s">
        <v>1437</v>
      </c>
      <c r="G379" s="29" t="s">
        <v>1449</v>
      </c>
      <c r="H379" s="29" t="s">
        <v>1449</v>
      </c>
      <c r="I379" s="18" t="s">
        <v>1440</v>
      </c>
      <c r="J379" s="18"/>
      <c r="K379" s="18" t="s">
        <v>72</v>
      </c>
      <c r="L379" s="18">
        <v>50</v>
      </c>
      <c r="M379" s="17">
        <v>231010000</v>
      </c>
      <c r="N379" s="18" t="s">
        <v>57</v>
      </c>
      <c r="O379" s="17" t="s">
        <v>789</v>
      </c>
      <c r="P379" s="18" t="s">
        <v>57</v>
      </c>
      <c r="Q379" s="18" t="s">
        <v>59</v>
      </c>
      <c r="R379" s="20" t="s">
        <v>137</v>
      </c>
      <c r="S379" s="20" t="s">
        <v>1400</v>
      </c>
      <c r="T379" s="20">
        <v>796</v>
      </c>
      <c r="U379" s="19" t="s">
        <v>129</v>
      </c>
      <c r="V379" s="33">
        <v>100</v>
      </c>
      <c r="W379" s="33">
        <v>25</v>
      </c>
      <c r="X379" s="33">
        <v>0</v>
      </c>
      <c r="Y379" s="33">
        <f>X379*1.12</f>
        <v>0</v>
      </c>
      <c r="Z379" s="18"/>
      <c r="AA379" s="18" t="s">
        <v>65</v>
      </c>
      <c r="AB379" s="18">
        <v>8.11</v>
      </c>
    </row>
    <row r="380" spans="1:28" ht="114" customHeight="1">
      <c r="A380" s="17" t="s">
        <v>1455</v>
      </c>
      <c r="B380" s="18" t="s">
        <v>48</v>
      </c>
      <c r="C380" s="18" t="s">
        <v>49</v>
      </c>
      <c r="D380" s="75" t="s">
        <v>1448</v>
      </c>
      <c r="E380" s="29" t="s">
        <v>1436</v>
      </c>
      <c r="F380" s="29" t="s">
        <v>1437</v>
      </c>
      <c r="G380" s="29" t="s">
        <v>1449</v>
      </c>
      <c r="H380" s="29" t="s">
        <v>1449</v>
      </c>
      <c r="I380" s="18" t="s">
        <v>1440</v>
      </c>
      <c r="J380" s="18"/>
      <c r="K380" s="18" t="s">
        <v>72</v>
      </c>
      <c r="L380" s="18">
        <v>0</v>
      </c>
      <c r="M380" s="17">
        <v>231010000</v>
      </c>
      <c r="N380" s="18" t="s">
        <v>57</v>
      </c>
      <c r="O380" s="17" t="s">
        <v>971</v>
      </c>
      <c r="P380" s="18" t="s">
        <v>57</v>
      </c>
      <c r="Q380" s="18" t="s">
        <v>59</v>
      </c>
      <c r="R380" s="20" t="s">
        <v>137</v>
      </c>
      <c r="S380" s="20" t="s">
        <v>1400</v>
      </c>
      <c r="T380" s="20">
        <v>796</v>
      </c>
      <c r="U380" s="19" t="s">
        <v>129</v>
      </c>
      <c r="V380" s="33">
        <v>100</v>
      </c>
      <c r="W380" s="33">
        <v>25</v>
      </c>
      <c r="X380" s="33">
        <v>2500</v>
      </c>
      <c r="Y380" s="33">
        <f>X380*1.12</f>
        <v>2800.0000000000005</v>
      </c>
      <c r="Z380" s="18"/>
      <c r="AA380" s="18" t="s">
        <v>65</v>
      </c>
      <c r="AB380" s="18"/>
    </row>
    <row r="381" spans="1:28" ht="89.25">
      <c r="A381" s="17" t="s">
        <v>1456</v>
      </c>
      <c r="B381" s="18" t="s">
        <v>48</v>
      </c>
      <c r="C381" s="18" t="s">
        <v>49</v>
      </c>
      <c r="D381" s="18" t="s">
        <v>1457</v>
      </c>
      <c r="E381" s="29" t="s">
        <v>868</v>
      </c>
      <c r="F381" s="29" t="s">
        <v>868</v>
      </c>
      <c r="G381" s="29" t="s">
        <v>1458</v>
      </c>
      <c r="H381" s="29" t="s">
        <v>1459</v>
      </c>
      <c r="I381" s="17" t="s">
        <v>1460</v>
      </c>
      <c r="J381" s="18"/>
      <c r="K381" s="18" t="s">
        <v>72</v>
      </c>
      <c r="L381" s="18">
        <v>0</v>
      </c>
      <c r="M381" s="17">
        <v>231010000</v>
      </c>
      <c r="N381" s="18" t="s">
        <v>57</v>
      </c>
      <c r="O381" s="17" t="s">
        <v>113</v>
      </c>
      <c r="P381" s="18" t="s">
        <v>57</v>
      </c>
      <c r="Q381" s="18" t="s">
        <v>59</v>
      </c>
      <c r="R381" s="20" t="s">
        <v>137</v>
      </c>
      <c r="S381" s="20" t="s">
        <v>1400</v>
      </c>
      <c r="T381" s="18">
        <v>796</v>
      </c>
      <c r="U381" s="18" t="s">
        <v>129</v>
      </c>
      <c r="V381" s="17">
        <v>10</v>
      </c>
      <c r="W381" s="66">
        <v>7143</v>
      </c>
      <c r="X381" s="67">
        <v>71428</v>
      </c>
      <c r="Y381" s="23">
        <v>80000</v>
      </c>
      <c r="Z381" s="18"/>
      <c r="AA381" s="18" t="s">
        <v>65</v>
      </c>
      <c r="AB381" s="18"/>
    </row>
    <row r="382" spans="1:28" ht="89.25">
      <c r="A382" s="17" t="s">
        <v>1461</v>
      </c>
      <c r="B382" s="18" t="s">
        <v>48</v>
      </c>
      <c r="C382" s="18" t="s">
        <v>49</v>
      </c>
      <c r="D382" s="98" t="s">
        <v>867</v>
      </c>
      <c r="E382" s="29" t="s">
        <v>868</v>
      </c>
      <c r="F382" s="29" t="s">
        <v>868</v>
      </c>
      <c r="G382" s="17" t="s">
        <v>890</v>
      </c>
      <c r="H382" s="29" t="s">
        <v>1462</v>
      </c>
      <c r="I382" s="17" t="s">
        <v>1463</v>
      </c>
      <c r="J382" s="18"/>
      <c r="K382" s="18" t="s">
        <v>55</v>
      </c>
      <c r="L382" s="18">
        <v>0</v>
      </c>
      <c r="M382" s="17">
        <v>231010000</v>
      </c>
      <c r="N382" s="18" t="s">
        <v>57</v>
      </c>
      <c r="O382" s="17" t="s">
        <v>113</v>
      </c>
      <c r="P382" s="18" t="s">
        <v>57</v>
      </c>
      <c r="Q382" s="18" t="s">
        <v>59</v>
      </c>
      <c r="R382" s="20" t="s">
        <v>137</v>
      </c>
      <c r="S382" s="20" t="s">
        <v>1400</v>
      </c>
      <c r="T382" s="18">
        <v>796</v>
      </c>
      <c r="U382" s="18" t="s">
        <v>129</v>
      </c>
      <c r="V382" s="17">
        <v>10</v>
      </c>
      <c r="W382" s="33">
        <v>1000</v>
      </c>
      <c r="X382" s="23">
        <f>V382*W382</f>
        <v>10000</v>
      </c>
      <c r="Y382" s="23">
        <f>X382*1.12</f>
        <v>11200.000000000002</v>
      </c>
      <c r="Z382" s="18"/>
      <c r="AA382" s="18" t="s">
        <v>65</v>
      </c>
      <c r="AB382" s="18"/>
    </row>
    <row r="383" spans="1:28" ht="89.25">
      <c r="A383" s="17" t="s">
        <v>1464</v>
      </c>
      <c r="B383" s="18" t="s">
        <v>48</v>
      </c>
      <c r="C383" s="18" t="s">
        <v>49</v>
      </c>
      <c r="D383" s="99" t="s">
        <v>1457</v>
      </c>
      <c r="E383" s="29" t="s">
        <v>868</v>
      </c>
      <c r="F383" s="29" t="s">
        <v>868</v>
      </c>
      <c r="G383" s="29" t="s">
        <v>1458</v>
      </c>
      <c r="H383" s="29" t="s">
        <v>1459</v>
      </c>
      <c r="I383" s="17" t="s">
        <v>1465</v>
      </c>
      <c r="J383" s="18"/>
      <c r="K383" s="18" t="s">
        <v>72</v>
      </c>
      <c r="L383" s="18">
        <v>0</v>
      </c>
      <c r="M383" s="17">
        <v>231010000</v>
      </c>
      <c r="N383" s="18" t="s">
        <v>57</v>
      </c>
      <c r="O383" s="17" t="s">
        <v>113</v>
      </c>
      <c r="P383" s="18" t="s">
        <v>57</v>
      </c>
      <c r="Q383" s="18" t="s">
        <v>59</v>
      </c>
      <c r="R383" s="20" t="s">
        <v>137</v>
      </c>
      <c r="S383" s="20" t="s">
        <v>1400</v>
      </c>
      <c r="T383" s="18">
        <v>796</v>
      </c>
      <c r="U383" s="18" t="s">
        <v>129</v>
      </c>
      <c r="V383" s="17">
        <v>1</v>
      </c>
      <c r="W383" s="66">
        <v>7143</v>
      </c>
      <c r="X383" s="67">
        <v>7143</v>
      </c>
      <c r="Y383" s="23">
        <v>8000</v>
      </c>
      <c r="Z383" s="18"/>
      <c r="AA383" s="18" t="s">
        <v>65</v>
      </c>
      <c r="AB383" s="18"/>
    </row>
    <row r="384" spans="1:28" ht="93" customHeight="1">
      <c r="A384" s="17" t="s">
        <v>1466</v>
      </c>
      <c r="B384" s="18" t="s">
        <v>48</v>
      </c>
      <c r="C384" s="18" t="s">
        <v>49</v>
      </c>
      <c r="D384" s="18" t="s">
        <v>1457</v>
      </c>
      <c r="E384" s="29" t="s">
        <v>868</v>
      </c>
      <c r="F384" s="29" t="s">
        <v>868</v>
      </c>
      <c r="G384" s="29" t="s">
        <v>1458</v>
      </c>
      <c r="H384" s="29" t="s">
        <v>1459</v>
      </c>
      <c r="I384" s="17" t="s">
        <v>1467</v>
      </c>
      <c r="J384" s="18"/>
      <c r="K384" s="18" t="s">
        <v>72</v>
      </c>
      <c r="L384" s="18">
        <v>0</v>
      </c>
      <c r="M384" s="17">
        <v>231010000</v>
      </c>
      <c r="N384" s="18" t="s">
        <v>57</v>
      </c>
      <c r="O384" s="17" t="s">
        <v>113</v>
      </c>
      <c r="P384" s="18" t="s">
        <v>57</v>
      </c>
      <c r="Q384" s="18" t="s">
        <v>59</v>
      </c>
      <c r="R384" s="20" t="s">
        <v>137</v>
      </c>
      <c r="S384" s="20" t="s">
        <v>1400</v>
      </c>
      <c r="T384" s="18">
        <v>796</v>
      </c>
      <c r="U384" s="18" t="s">
        <v>129</v>
      </c>
      <c r="V384" s="17">
        <v>15</v>
      </c>
      <c r="W384" s="66">
        <v>7143</v>
      </c>
      <c r="X384" s="67">
        <v>107143</v>
      </c>
      <c r="Y384" s="23">
        <v>120000</v>
      </c>
      <c r="Z384" s="18"/>
      <c r="AA384" s="18" t="s">
        <v>65</v>
      </c>
      <c r="AB384" s="18"/>
    </row>
    <row r="385" spans="1:28" ht="100.5" customHeight="1">
      <c r="A385" s="17" t="s">
        <v>1468</v>
      </c>
      <c r="B385" s="18" t="s">
        <v>48</v>
      </c>
      <c r="C385" s="18" t="s">
        <v>49</v>
      </c>
      <c r="D385" s="100" t="s">
        <v>867</v>
      </c>
      <c r="E385" s="29" t="s">
        <v>1469</v>
      </c>
      <c r="F385" s="29" t="s">
        <v>1470</v>
      </c>
      <c r="G385" s="29" t="s">
        <v>1471</v>
      </c>
      <c r="H385" s="29" t="s">
        <v>1472</v>
      </c>
      <c r="I385" s="17" t="s">
        <v>872</v>
      </c>
      <c r="J385" s="18"/>
      <c r="K385" s="18" t="s">
        <v>72</v>
      </c>
      <c r="L385" s="18">
        <v>0</v>
      </c>
      <c r="M385" s="17">
        <v>231010000</v>
      </c>
      <c r="N385" s="18" t="s">
        <v>57</v>
      </c>
      <c r="O385" s="17" t="s">
        <v>113</v>
      </c>
      <c r="P385" s="18" t="s">
        <v>57</v>
      </c>
      <c r="Q385" s="18" t="s">
        <v>59</v>
      </c>
      <c r="R385" s="20" t="s">
        <v>137</v>
      </c>
      <c r="S385" s="20" t="s">
        <v>1400</v>
      </c>
      <c r="T385" s="20">
        <v>796</v>
      </c>
      <c r="U385" s="18" t="s">
        <v>129</v>
      </c>
      <c r="V385" s="17">
        <v>10</v>
      </c>
      <c r="W385" s="66">
        <v>22321.42857142857</v>
      </c>
      <c r="X385" s="67">
        <v>223214.28571428568</v>
      </c>
      <c r="Y385" s="23">
        <v>250000</v>
      </c>
      <c r="Z385" s="18"/>
      <c r="AA385" s="18" t="s">
        <v>65</v>
      </c>
      <c r="AB385" s="18"/>
    </row>
    <row r="386" spans="1:28" ht="89.25">
      <c r="A386" s="17" t="s">
        <v>1473</v>
      </c>
      <c r="B386" s="18" t="s">
        <v>48</v>
      </c>
      <c r="C386" s="18" t="s">
        <v>49</v>
      </c>
      <c r="D386" s="17" t="s">
        <v>1474</v>
      </c>
      <c r="E386" s="29" t="s">
        <v>868</v>
      </c>
      <c r="F386" s="29" t="s">
        <v>1475</v>
      </c>
      <c r="G386" s="29" t="s">
        <v>1476</v>
      </c>
      <c r="H386" s="29" t="s">
        <v>1459</v>
      </c>
      <c r="I386" s="17" t="s">
        <v>1477</v>
      </c>
      <c r="J386" s="18"/>
      <c r="K386" s="18" t="s">
        <v>72</v>
      </c>
      <c r="L386" s="18">
        <v>0</v>
      </c>
      <c r="M386" s="17">
        <v>231010000</v>
      </c>
      <c r="N386" s="18" t="s">
        <v>57</v>
      </c>
      <c r="O386" s="17" t="s">
        <v>113</v>
      </c>
      <c r="P386" s="18" t="s">
        <v>57</v>
      </c>
      <c r="Q386" s="18" t="s">
        <v>59</v>
      </c>
      <c r="R386" s="20" t="s">
        <v>137</v>
      </c>
      <c r="S386" s="20" t="s">
        <v>1400</v>
      </c>
      <c r="T386" s="18">
        <v>796</v>
      </c>
      <c r="U386" s="18" t="s">
        <v>129</v>
      </c>
      <c r="V386" s="17">
        <v>2</v>
      </c>
      <c r="W386" s="66">
        <v>31249.999999999996</v>
      </c>
      <c r="X386" s="67">
        <v>62499.99999999999</v>
      </c>
      <c r="Y386" s="23">
        <v>70000</v>
      </c>
      <c r="Z386" s="18"/>
      <c r="AA386" s="18" t="s">
        <v>65</v>
      </c>
      <c r="AB386" s="18"/>
    </row>
    <row r="387" spans="1:28" ht="89.25">
      <c r="A387" s="17" t="s">
        <v>1478</v>
      </c>
      <c r="B387" s="18" t="s">
        <v>48</v>
      </c>
      <c r="C387" s="18" t="s">
        <v>49</v>
      </c>
      <c r="D387" s="17" t="s">
        <v>1474</v>
      </c>
      <c r="E387" s="29" t="s">
        <v>1479</v>
      </c>
      <c r="F387" s="29" t="s">
        <v>1479</v>
      </c>
      <c r="G387" s="29" t="s">
        <v>1458</v>
      </c>
      <c r="H387" s="29" t="s">
        <v>1459</v>
      </c>
      <c r="I387" s="17" t="s">
        <v>1480</v>
      </c>
      <c r="J387" s="18"/>
      <c r="K387" s="18" t="s">
        <v>72</v>
      </c>
      <c r="L387" s="18">
        <v>0</v>
      </c>
      <c r="M387" s="17">
        <v>231010000</v>
      </c>
      <c r="N387" s="18" t="s">
        <v>57</v>
      </c>
      <c r="O387" s="17" t="s">
        <v>113</v>
      </c>
      <c r="P387" s="18" t="s">
        <v>57</v>
      </c>
      <c r="Q387" s="18" t="s">
        <v>59</v>
      </c>
      <c r="R387" s="20" t="s">
        <v>137</v>
      </c>
      <c r="S387" s="20" t="s">
        <v>1400</v>
      </c>
      <c r="T387" s="18">
        <v>796</v>
      </c>
      <c r="U387" s="18" t="s">
        <v>129</v>
      </c>
      <c r="V387" s="17">
        <v>4</v>
      </c>
      <c r="W387" s="66">
        <v>13392.857142857141</v>
      </c>
      <c r="X387" s="67">
        <v>53571.428571428565</v>
      </c>
      <c r="Y387" s="23">
        <v>60000</v>
      </c>
      <c r="Z387" s="18"/>
      <c r="AA387" s="18" t="s">
        <v>65</v>
      </c>
      <c r="AB387" s="18"/>
    </row>
    <row r="388" spans="1:28" ht="89.25">
      <c r="A388" s="17" t="s">
        <v>1481</v>
      </c>
      <c r="B388" s="18" t="s">
        <v>48</v>
      </c>
      <c r="C388" s="18" t="s">
        <v>49</v>
      </c>
      <c r="D388" s="17" t="s">
        <v>1474</v>
      </c>
      <c r="E388" s="29" t="s">
        <v>868</v>
      </c>
      <c r="F388" s="29" t="s">
        <v>1475</v>
      </c>
      <c r="G388" s="29" t="s">
        <v>1476</v>
      </c>
      <c r="H388" s="29" t="s">
        <v>1459</v>
      </c>
      <c r="I388" s="17" t="s">
        <v>1482</v>
      </c>
      <c r="J388" s="18"/>
      <c r="K388" s="18" t="s">
        <v>72</v>
      </c>
      <c r="L388" s="18">
        <v>0</v>
      </c>
      <c r="M388" s="17">
        <v>231010000</v>
      </c>
      <c r="N388" s="18" t="s">
        <v>57</v>
      </c>
      <c r="O388" s="17" t="s">
        <v>113</v>
      </c>
      <c r="P388" s="18" t="s">
        <v>57</v>
      </c>
      <c r="Q388" s="18" t="s">
        <v>59</v>
      </c>
      <c r="R388" s="20" t="s">
        <v>137</v>
      </c>
      <c r="S388" s="20" t="s">
        <v>1400</v>
      </c>
      <c r="T388" s="18">
        <v>796</v>
      </c>
      <c r="U388" s="18" t="s">
        <v>129</v>
      </c>
      <c r="V388" s="17">
        <v>2</v>
      </c>
      <c r="W388" s="66">
        <v>31249.999999999996</v>
      </c>
      <c r="X388" s="67">
        <v>62499.99999999999</v>
      </c>
      <c r="Y388" s="23">
        <v>70000</v>
      </c>
      <c r="Z388" s="18"/>
      <c r="AA388" s="18" t="s">
        <v>65</v>
      </c>
      <c r="AB388" s="18"/>
    </row>
    <row r="389" spans="1:28" ht="89.25">
      <c r="A389" s="17" t="s">
        <v>1483</v>
      </c>
      <c r="B389" s="18" t="s">
        <v>48</v>
      </c>
      <c r="C389" s="18" t="s">
        <v>49</v>
      </c>
      <c r="D389" s="17" t="s">
        <v>1474</v>
      </c>
      <c r="E389" s="29" t="s">
        <v>1484</v>
      </c>
      <c r="F389" s="29" t="s">
        <v>1484</v>
      </c>
      <c r="G389" s="29" t="s">
        <v>1458</v>
      </c>
      <c r="H389" s="29" t="s">
        <v>1459</v>
      </c>
      <c r="I389" s="17" t="s">
        <v>1485</v>
      </c>
      <c r="J389" s="18"/>
      <c r="K389" s="18" t="s">
        <v>72</v>
      </c>
      <c r="L389" s="18">
        <v>0</v>
      </c>
      <c r="M389" s="17">
        <v>231010000</v>
      </c>
      <c r="N389" s="18" t="s">
        <v>57</v>
      </c>
      <c r="O389" s="17" t="s">
        <v>113</v>
      </c>
      <c r="P389" s="18" t="s">
        <v>57</v>
      </c>
      <c r="Q389" s="18" t="s">
        <v>59</v>
      </c>
      <c r="R389" s="20" t="s">
        <v>137</v>
      </c>
      <c r="S389" s="20" t="s">
        <v>1400</v>
      </c>
      <c r="T389" s="18">
        <v>796</v>
      </c>
      <c r="U389" s="18" t="s">
        <v>129</v>
      </c>
      <c r="V389" s="17">
        <v>4</v>
      </c>
      <c r="W389" s="66">
        <v>13392.857142857141</v>
      </c>
      <c r="X389" s="67">
        <v>53571.428571428565</v>
      </c>
      <c r="Y389" s="23">
        <v>60000</v>
      </c>
      <c r="Z389" s="18"/>
      <c r="AA389" s="18" t="s">
        <v>65</v>
      </c>
      <c r="AB389" s="18"/>
    </row>
    <row r="390" spans="1:28" ht="89.25">
      <c r="A390" s="17" t="s">
        <v>1486</v>
      </c>
      <c r="B390" s="18" t="s">
        <v>48</v>
      </c>
      <c r="C390" s="18" t="s">
        <v>49</v>
      </c>
      <c r="D390" s="18" t="s">
        <v>1457</v>
      </c>
      <c r="E390" s="29" t="s">
        <v>868</v>
      </c>
      <c r="F390" s="29" t="s">
        <v>868</v>
      </c>
      <c r="G390" s="29" t="s">
        <v>1458</v>
      </c>
      <c r="H390" s="29" t="s">
        <v>1459</v>
      </c>
      <c r="I390" s="17" t="s">
        <v>1487</v>
      </c>
      <c r="J390" s="18"/>
      <c r="K390" s="18" t="s">
        <v>72</v>
      </c>
      <c r="L390" s="18">
        <v>0</v>
      </c>
      <c r="M390" s="17">
        <v>231010000</v>
      </c>
      <c r="N390" s="18" t="s">
        <v>57</v>
      </c>
      <c r="O390" s="17" t="s">
        <v>113</v>
      </c>
      <c r="P390" s="18" t="s">
        <v>57</v>
      </c>
      <c r="Q390" s="18" t="s">
        <v>59</v>
      </c>
      <c r="R390" s="20" t="s">
        <v>137</v>
      </c>
      <c r="S390" s="20" t="s">
        <v>1400</v>
      </c>
      <c r="T390" s="18">
        <v>796</v>
      </c>
      <c r="U390" s="18" t="s">
        <v>129</v>
      </c>
      <c r="V390" s="17">
        <v>11</v>
      </c>
      <c r="W390" s="66">
        <v>7143</v>
      </c>
      <c r="X390" s="67">
        <v>78571</v>
      </c>
      <c r="Y390" s="23">
        <v>88000</v>
      </c>
      <c r="Z390" s="18"/>
      <c r="AA390" s="18" t="s">
        <v>65</v>
      </c>
      <c r="AB390" s="18"/>
    </row>
    <row r="391" spans="1:28" ht="89.25">
      <c r="A391" s="17" t="s">
        <v>1488</v>
      </c>
      <c r="B391" s="18" t="s">
        <v>48</v>
      </c>
      <c r="C391" s="18" t="s">
        <v>49</v>
      </c>
      <c r="D391" s="18" t="s">
        <v>1457</v>
      </c>
      <c r="E391" s="29" t="s">
        <v>868</v>
      </c>
      <c r="F391" s="29" t="s">
        <v>868</v>
      </c>
      <c r="G391" s="29" t="s">
        <v>1458</v>
      </c>
      <c r="H391" s="29" t="s">
        <v>1459</v>
      </c>
      <c r="I391" s="17" t="s">
        <v>1489</v>
      </c>
      <c r="J391" s="18"/>
      <c r="K391" s="18" t="s">
        <v>72</v>
      </c>
      <c r="L391" s="18">
        <v>0</v>
      </c>
      <c r="M391" s="17">
        <v>231010000</v>
      </c>
      <c r="N391" s="18" t="s">
        <v>57</v>
      </c>
      <c r="O391" s="17" t="s">
        <v>113</v>
      </c>
      <c r="P391" s="18" t="s">
        <v>57</v>
      </c>
      <c r="Q391" s="18" t="s">
        <v>59</v>
      </c>
      <c r="R391" s="20" t="s">
        <v>137</v>
      </c>
      <c r="S391" s="20" t="s">
        <v>1400</v>
      </c>
      <c r="T391" s="18">
        <v>796</v>
      </c>
      <c r="U391" s="18" t="s">
        <v>129</v>
      </c>
      <c r="V391" s="17">
        <v>15</v>
      </c>
      <c r="W391" s="66">
        <v>4462</v>
      </c>
      <c r="X391" s="67">
        <v>66930</v>
      </c>
      <c r="Y391" s="23">
        <v>74962</v>
      </c>
      <c r="Z391" s="18"/>
      <c r="AA391" s="18" t="s">
        <v>65</v>
      </c>
      <c r="AB391" s="18"/>
    </row>
    <row r="392" spans="1:28" ht="97.5" customHeight="1">
      <c r="A392" s="17" t="s">
        <v>1490</v>
      </c>
      <c r="B392" s="18" t="s">
        <v>48</v>
      </c>
      <c r="C392" s="18" t="s">
        <v>49</v>
      </c>
      <c r="D392" s="18" t="s">
        <v>1457</v>
      </c>
      <c r="E392" s="29" t="s">
        <v>1491</v>
      </c>
      <c r="F392" s="29" t="s">
        <v>1492</v>
      </c>
      <c r="G392" s="29" t="s">
        <v>1458</v>
      </c>
      <c r="H392" s="29" t="s">
        <v>1459</v>
      </c>
      <c r="I392" s="17" t="s">
        <v>1493</v>
      </c>
      <c r="J392" s="18"/>
      <c r="K392" s="18" t="s">
        <v>72</v>
      </c>
      <c r="L392" s="18">
        <v>0</v>
      </c>
      <c r="M392" s="17">
        <v>231010000</v>
      </c>
      <c r="N392" s="18" t="s">
        <v>57</v>
      </c>
      <c r="O392" s="17" t="s">
        <v>113</v>
      </c>
      <c r="P392" s="18" t="s">
        <v>57</v>
      </c>
      <c r="Q392" s="18" t="s">
        <v>59</v>
      </c>
      <c r="R392" s="20" t="s">
        <v>137</v>
      </c>
      <c r="S392" s="20" t="s">
        <v>1400</v>
      </c>
      <c r="T392" s="18">
        <v>796</v>
      </c>
      <c r="U392" s="18" t="s">
        <v>129</v>
      </c>
      <c r="V392" s="17">
        <v>2</v>
      </c>
      <c r="W392" s="66">
        <v>7143</v>
      </c>
      <c r="X392" s="67">
        <v>14286</v>
      </c>
      <c r="Y392" s="23">
        <v>16000</v>
      </c>
      <c r="Z392" s="18"/>
      <c r="AA392" s="18" t="s">
        <v>65</v>
      </c>
      <c r="AB392" s="18"/>
    </row>
    <row r="393" spans="1:28" ht="84" customHeight="1">
      <c r="A393" s="17" t="s">
        <v>1494</v>
      </c>
      <c r="B393" s="18" t="s">
        <v>48</v>
      </c>
      <c r="C393" s="18" t="s">
        <v>49</v>
      </c>
      <c r="D393" s="18" t="s">
        <v>1457</v>
      </c>
      <c r="E393" s="29" t="s">
        <v>868</v>
      </c>
      <c r="F393" s="29" t="s">
        <v>868</v>
      </c>
      <c r="G393" s="29" t="s">
        <v>1458</v>
      </c>
      <c r="H393" s="29" t="s">
        <v>1459</v>
      </c>
      <c r="I393" s="17" t="s">
        <v>1495</v>
      </c>
      <c r="J393" s="18"/>
      <c r="K393" s="18" t="s">
        <v>72</v>
      </c>
      <c r="L393" s="18">
        <v>0</v>
      </c>
      <c r="M393" s="17">
        <v>231010000</v>
      </c>
      <c r="N393" s="18" t="s">
        <v>57</v>
      </c>
      <c r="O393" s="17" t="s">
        <v>113</v>
      </c>
      <c r="P393" s="18" t="s">
        <v>57</v>
      </c>
      <c r="Q393" s="18" t="s">
        <v>59</v>
      </c>
      <c r="R393" s="20" t="s">
        <v>137</v>
      </c>
      <c r="S393" s="20" t="s">
        <v>1400</v>
      </c>
      <c r="T393" s="18">
        <v>796</v>
      </c>
      <c r="U393" s="18" t="s">
        <v>1496</v>
      </c>
      <c r="V393" s="17">
        <v>1</v>
      </c>
      <c r="W393" s="66">
        <v>60000</v>
      </c>
      <c r="X393" s="67">
        <v>60000</v>
      </c>
      <c r="Y393" s="23">
        <v>67200</v>
      </c>
      <c r="Z393" s="18"/>
      <c r="AA393" s="18" t="s">
        <v>65</v>
      </c>
      <c r="AB393" s="18"/>
    </row>
    <row r="394" spans="1:28" ht="140.25">
      <c r="A394" s="17" t="s">
        <v>1497</v>
      </c>
      <c r="B394" s="18" t="s">
        <v>48</v>
      </c>
      <c r="C394" s="18" t="s">
        <v>49</v>
      </c>
      <c r="D394" s="18" t="s">
        <v>1498</v>
      </c>
      <c r="E394" s="18" t="s">
        <v>1499</v>
      </c>
      <c r="F394" s="18" t="s">
        <v>1500</v>
      </c>
      <c r="G394" s="18" t="s">
        <v>1501</v>
      </c>
      <c r="H394" s="18" t="s">
        <v>1502</v>
      </c>
      <c r="I394" s="17" t="s">
        <v>1503</v>
      </c>
      <c r="J394" s="18"/>
      <c r="K394" s="18" t="s">
        <v>72</v>
      </c>
      <c r="L394" s="17">
        <v>90</v>
      </c>
      <c r="M394" s="17">
        <v>231010000</v>
      </c>
      <c r="N394" s="18" t="s">
        <v>57</v>
      </c>
      <c r="O394" s="36" t="s">
        <v>99</v>
      </c>
      <c r="P394" s="18" t="s">
        <v>57</v>
      </c>
      <c r="Q394" s="18" t="s">
        <v>59</v>
      </c>
      <c r="R394" s="18" t="s">
        <v>1504</v>
      </c>
      <c r="S394" s="20" t="s">
        <v>1400</v>
      </c>
      <c r="T394" s="30" t="s">
        <v>108</v>
      </c>
      <c r="U394" s="25" t="s">
        <v>109</v>
      </c>
      <c r="V394" s="17">
        <v>150</v>
      </c>
      <c r="W394" s="33">
        <v>415</v>
      </c>
      <c r="X394" s="23">
        <v>0</v>
      </c>
      <c r="Y394" s="23">
        <f>X394*1.12</f>
        <v>0</v>
      </c>
      <c r="Z394" s="18"/>
      <c r="AA394" s="18" t="s">
        <v>65</v>
      </c>
      <c r="AB394" s="18">
        <v>11.22</v>
      </c>
    </row>
    <row r="395" spans="1:28" ht="140.25">
      <c r="A395" s="17" t="s">
        <v>1505</v>
      </c>
      <c r="B395" s="18" t="s">
        <v>48</v>
      </c>
      <c r="C395" s="18" t="s">
        <v>49</v>
      </c>
      <c r="D395" s="18" t="s">
        <v>1498</v>
      </c>
      <c r="E395" s="18" t="s">
        <v>1499</v>
      </c>
      <c r="F395" s="18" t="s">
        <v>1500</v>
      </c>
      <c r="G395" s="18" t="s">
        <v>1501</v>
      </c>
      <c r="H395" s="18" t="s">
        <v>1502</v>
      </c>
      <c r="I395" s="17" t="s">
        <v>1503</v>
      </c>
      <c r="J395" s="18"/>
      <c r="K395" s="18" t="s">
        <v>72</v>
      </c>
      <c r="L395" s="17">
        <v>90</v>
      </c>
      <c r="M395" s="17">
        <v>231010000</v>
      </c>
      <c r="N395" s="18" t="s">
        <v>57</v>
      </c>
      <c r="O395" s="36" t="s">
        <v>80</v>
      </c>
      <c r="P395" s="18" t="s">
        <v>57</v>
      </c>
      <c r="Q395" s="18" t="s">
        <v>59</v>
      </c>
      <c r="R395" s="18" t="s">
        <v>1504</v>
      </c>
      <c r="S395" s="20" t="s">
        <v>1400</v>
      </c>
      <c r="T395" s="30" t="s">
        <v>108</v>
      </c>
      <c r="U395" s="25" t="s">
        <v>109</v>
      </c>
      <c r="V395" s="17">
        <v>150</v>
      </c>
      <c r="W395" s="33">
        <v>415</v>
      </c>
      <c r="X395" s="23">
        <v>0</v>
      </c>
      <c r="Y395" s="23">
        <f>X395*1.12</f>
        <v>0</v>
      </c>
      <c r="Z395" s="18" t="s">
        <v>64</v>
      </c>
      <c r="AA395" s="18" t="s">
        <v>65</v>
      </c>
      <c r="AB395" s="18">
        <v>15</v>
      </c>
    </row>
    <row r="396" spans="1:28" ht="140.25">
      <c r="A396" s="17" t="s">
        <v>1506</v>
      </c>
      <c r="B396" s="18" t="s">
        <v>48</v>
      </c>
      <c r="C396" s="18" t="s">
        <v>49</v>
      </c>
      <c r="D396" s="18" t="s">
        <v>1498</v>
      </c>
      <c r="E396" s="18" t="s">
        <v>1499</v>
      </c>
      <c r="F396" s="18" t="s">
        <v>1500</v>
      </c>
      <c r="G396" s="18" t="s">
        <v>1501</v>
      </c>
      <c r="H396" s="18" t="s">
        <v>1502</v>
      </c>
      <c r="I396" s="17" t="s">
        <v>1503</v>
      </c>
      <c r="J396" s="18"/>
      <c r="K396" s="18" t="s">
        <v>72</v>
      </c>
      <c r="L396" s="17">
        <v>90</v>
      </c>
      <c r="M396" s="17">
        <v>231010000</v>
      </c>
      <c r="N396" s="18" t="s">
        <v>57</v>
      </c>
      <c r="O396" s="36" t="s">
        <v>80</v>
      </c>
      <c r="P396" s="18" t="s">
        <v>57</v>
      </c>
      <c r="Q396" s="18" t="s">
        <v>59</v>
      </c>
      <c r="R396" s="18" t="s">
        <v>1504</v>
      </c>
      <c r="S396" s="18" t="s">
        <v>194</v>
      </c>
      <c r="T396" s="30" t="s">
        <v>108</v>
      </c>
      <c r="U396" s="25" t="s">
        <v>109</v>
      </c>
      <c r="V396" s="17">
        <v>150</v>
      </c>
      <c r="W396" s="33">
        <v>415</v>
      </c>
      <c r="X396" s="23">
        <f>V396*W396</f>
        <v>62250</v>
      </c>
      <c r="Y396" s="23">
        <f>X396*1.12</f>
        <v>69720</v>
      </c>
      <c r="Z396" s="18" t="s">
        <v>64</v>
      </c>
      <c r="AA396" s="18" t="s">
        <v>65</v>
      </c>
      <c r="AB396" s="18"/>
    </row>
    <row r="397" spans="1:28" ht="114.75">
      <c r="A397" s="17" t="s">
        <v>1507</v>
      </c>
      <c r="B397" s="18" t="s">
        <v>204</v>
      </c>
      <c r="C397" s="18" t="s">
        <v>205</v>
      </c>
      <c r="D397" s="17" t="s">
        <v>1508</v>
      </c>
      <c r="E397" s="39" t="s">
        <v>1509</v>
      </c>
      <c r="F397" s="17" t="s">
        <v>1510</v>
      </c>
      <c r="G397" s="17" t="s">
        <v>1511</v>
      </c>
      <c r="H397" s="101" t="s">
        <v>1511</v>
      </c>
      <c r="I397" s="17"/>
      <c r="J397" s="18"/>
      <c r="K397" s="18" t="s">
        <v>72</v>
      </c>
      <c r="L397" s="20" t="s">
        <v>212</v>
      </c>
      <c r="M397" s="17">
        <v>231010000</v>
      </c>
      <c r="N397" s="18" t="s">
        <v>57</v>
      </c>
      <c r="O397" s="20" t="s">
        <v>202</v>
      </c>
      <c r="P397" s="18" t="s">
        <v>57</v>
      </c>
      <c r="Q397" s="18" t="s">
        <v>59</v>
      </c>
      <c r="R397" s="18" t="s">
        <v>74</v>
      </c>
      <c r="S397" s="18" t="s">
        <v>88</v>
      </c>
      <c r="T397" s="20" t="s">
        <v>157</v>
      </c>
      <c r="U397" s="18" t="s">
        <v>129</v>
      </c>
      <c r="V397" s="17">
        <v>4</v>
      </c>
      <c r="W397" s="19">
        <v>1071</v>
      </c>
      <c r="X397" s="23">
        <f>W397*V397</f>
        <v>4284</v>
      </c>
      <c r="Y397" s="23">
        <f aca="true" t="shared" si="14" ref="Y397:Y428">X397*(1+12%)</f>
        <v>4798.080000000001</v>
      </c>
      <c r="Z397" s="18"/>
      <c r="AA397" s="18" t="s">
        <v>65</v>
      </c>
      <c r="AB397" s="18"/>
    </row>
    <row r="398" spans="1:28" ht="102">
      <c r="A398" s="17" t="s">
        <v>1512</v>
      </c>
      <c r="B398" s="18" t="s">
        <v>204</v>
      </c>
      <c r="C398" s="18" t="s">
        <v>205</v>
      </c>
      <c r="D398" s="17" t="s">
        <v>1513</v>
      </c>
      <c r="E398" s="39" t="s">
        <v>1514</v>
      </c>
      <c r="F398" s="17" t="s">
        <v>1515</v>
      </c>
      <c r="G398" s="29" t="s">
        <v>1516</v>
      </c>
      <c r="H398" s="29" t="s">
        <v>1517</v>
      </c>
      <c r="I398" s="29"/>
      <c r="J398" s="18"/>
      <c r="K398" s="18" t="s">
        <v>72</v>
      </c>
      <c r="L398" s="20" t="s">
        <v>212</v>
      </c>
      <c r="M398" s="17">
        <v>231010000</v>
      </c>
      <c r="N398" s="18" t="s">
        <v>57</v>
      </c>
      <c r="O398" s="20" t="s">
        <v>73</v>
      </c>
      <c r="P398" s="18" t="s">
        <v>57</v>
      </c>
      <c r="Q398" s="18" t="s">
        <v>59</v>
      </c>
      <c r="R398" s="18" t="s">
        <v>74</v>
      </c>
      <c r="S398" s="18" t="s">
        <v>88</v>
      </c>
      <c r="T398" s="20" t="s">
        <v>157</v>
      </c>
      <c r="U398" s="18" t="s">
        <v>129</v>
      </c>
      <c r="V398" s="17">
        <v>10</v>
      </c>
      <c r="W398" s="19">
        <v>268</v>
      </c>
      <c r="X398" s="23">
        <f>W398*V398</f>
        <v>2680</v>
      </c>
      <c r="Y398" s="23">
        <f t="shared" si="14"/>
        <v>3001.6000000000004</v>
      </c>
      <c r="Z398" s="18"/>
      <c r="AA398" s="18" t="s">
        <v>65</v>
      </c>
      <c r="AB398" s="18"/>
    </row>
    <row r="399" spans="1:28" ht="102">
      <c r="A399" s="17" t="s">
        <v>1518</v>
      </c>
      <c r="B399" s="18" t="s">
        <v>204</v>
      </c>
      <c r="C399" s="18" t="s">
        <v>205</v>
      </c>
      <c r="D399" s="17" t="s">
        <v>1519</v>
      </c>
      <c r="E399" s="39" t="s">
        <v>1520</v>
      </c>
      <c r="F399" s="17" t="s">
        <v>1521</v>
      </c>
      <c r="G399" s="17" t="s">
        <v>1522</v>
      </c>
      <c r="H399" s="101" t="s">
        <v>1523</v>
      </c>
      <c r="I399" s="17" t="s">
        <v>1524</v>
      </c>
      <c r="J399" s="18"/>
      <c r="K399" s="18" t="s">
        <v>55</v>
      </c>
      <c r="L399" s="20" t="s">
        <v>1525</v>
      </c>
      <c r="M399" s="17">
        <v>231010000</v>
      </c>
      <c r="N399" s="18" t="s">
        <v>57</v>
      </c>
      <c r="O399" s="20" t="s">
        <v>73</v>
      </c>
      <c r="P399" s="18" t="s">
        <v>57</v>
      </c>
      <c r="Q399" s="18" t="s">
        <v>59</v>
      </c>
      <c r="R399" s="18" t="s">
        <v>74</v>
      </c>
      <c r="S399" s="18" t="s">
        <v>88</v>
      </c>
      <c r="T399" s="20">
        <v>796</v>
      </c>
      <c r="U399" s="18" t="s">
        <v>129</v>
      </c>
      <c r="V399" s="17">
        <v>40</v>
      </c>
      <c r="W399" s="19">
        <v>500</v>
      </c>
      <c r="X399" s="23">
        <f>W399*V399</f>
        <v>20000</v>
      </c>
      <c r="Y399" s="23">
        <f t="shared" si="14"/>
        <v>22400.000000000004</v>
      </c>
      <c r="Z399" s="18"/>
      <c r="AA399" s="18" t="s">
        <v>65</v>
      </c>
      <c r="AB399" s="18"/>
    </row>
    <row r="400" spans="1:28" ht="102">
      <c r="A400" s="17" t="s">
        <v>1526</v>
      </c>
      <c r="B400" s="18" t="s">
        <v>204</v>
      </c>
      <c r="C400" s="18" t="s">
        <v>205</v>
      </c>
      <c r="D400" s="17" t="s">
        <v>1527</v>
      </c>
      <c r="E400" s="18" t="s">
        <v>1528</v>
      </c>
      <c r="F400" s="17" t="s">
        <v>1529</v>
      </c>
      <c r="G400" s="17" t="s">
        <v>1530</v>
      </c>
      <c r="H400" s="101" t="s">
        <v>1531</v>
      </c>
      <c r="I400" s="17" t="s">
        <v>1532</v>
      </c>
      <c r="J400" s="18"/>
      <c r="K400" s="18" t="s">
        <v>72</v>
      </c>
      <c r="L400" s="20" t="s">
        <v>212</v>
      </c>
      <c r="M400" s="17">
        <v>231010000</v>
      </c>
      <c r="N400" s="18" t="s">
        <v>57</v>
      </c>
      <c r="O400" s="20" t="s">
        <v>73</v>
      </c>
      <c r="P400" s="18" t="s">
        <v>57</v>
      </c>
      <c r="Q400" s="18" t="s">
        <v>59</v>
      </c>
      <c r="R400" s="18" t="s">
        <v>74</v>
      </c>
      <c r="S400" s="18" t="s">
        <v>88</v>
      </c>
      <c r="T400" s="30" t="s">
        <v>108</v>
      </c>
      <c r="U400" s="25" t="s">
        <v>109</v>
      </c>
      <c r="V400" s="17">
        <v>12</v>
      </c>
      <c r="W400" s="19">
        <v>500</v>
      </c>
      <c r="X400" s="23">
        <f>W400*V400</f>
        <v>6000</v>
      </c>
      <c r="Y400" s="23">
        <f t="shared" si="14"/>
        <v>6720.000000000001</v>
      </c>
      <c r="Z400" s="18"/>
      <c r="AA400" s="18" t="s">
        <v>65</v>
      </c>
      <c r="AB400" s="18"/>
    </row>
    <row r="401" spans="1:28" ht="69.75" customHeight="1">
      <c r="A401" s="17" t="s">
        <v>1533</v>
      </c>
      <c r="B401" s="18" t="s">
        <v>204</v>
      </c>
      <c r="C401" s="18" t="s">
        <v>205</v>
      </c>
      <c r="D401" s="17" t="s">
        <v>1534</v>
      </c>
      <c r="E401" s="18" t="s">
        <v>1535</v>
      </c>
      <c r="F401" s="17" t="s">
        <v>1536</v>
      </c>
      <c r="G401" s="17" t="s">
        <v>1537</v>
      </c>
      <c r="H401" s="101" t="s">
        <v>1538</v>
      </c>
      <c r="I401" s="17" t="s">
        <v>1539</v>
      </c>
      <c r="J401" s="18"/>
      <c r="K401" s="18" t="s">
        <v>72</v>
      </c>
      <c r="L401" s="20" t="s">
        <v>212</v>
      </c>
      <c r="M401" s="17">
        <v>231010000</v>
      </c>
      <c r="N401" s="18" t="s">
        <v>57</v>
      </c>
      <c r="O401" s="20" t="s">
        <v>73</v>
      </c>
      <c r="P401" s="18" t="s">
        <v>57</v>
      </c>
      <c r="Q401" s="18" t="s">
        <v>59</v>
      </c>
      <c r="R401" s="18" t="s">
        <v>74</v>
      </c>
      <c r="S401" s="18" t="s">
        <v>88</v>
      </c>
      <c r="T401" s="30" t="s">
        <v>108</v>
      </c>
      <c r="U401" s="25" t="s">
        <v>109</v>
      </c>
      <c r="V401" s="17">
        <v>24</v>
      </c>
      <c r="W401" s="19">
        <v>1500</v>
      </c>
      <c r="X401" s="23">
        <v>0</v>
      </c>
      <c r="Y401" s="23">
        <f t="shared" si="14"/>
        <v>0</v>
      </c>
      <c r="Z401" s="18"/>
      <c r="AA401" s="18" t="s">
        <v>65</v>
      </c>
      <c r="AB401" s="18">
        <v>11</v>
      </c>
    </row>
    <row r="402" spans="1:28" ht="69.75" customHeight="1">
      <c r="A402" s="17" t="s">
        <v>1540</v>
      </c>
      <c r="B402" s="18" t="s">
        <v>204</v>
      </c>
      <c r="C402" s="18" t="s">
        <v>205</v>
      </c>
      <c r="D402" s="17" t="s">
        <v>1534</v>
      </c>
      <c r="E402" s="18" t="s">
        <v>1535</v>
      </c>
      <c r="F402" s="17" t="s">
        <v>1536</v>
      </c>
      <c r="G402" s="17" t="s">
        <v>1537</v>
      </c>
      <c r="H402" s="101" t="s">
        <v>1538</v>
      </c>
      <c r="I402" s="17" t="s">
        <v>1539</v>
      </c>
      <c r="J402" s="18"/>
      <c r="K402" s="18" t="s">
        <v>72</v>
      </c>
      <c r="L402" s="20" t="s">
        <v>212</v>
      </c>
      <c r="M402" s="17">
        <v>231010000</v>
      </c>
      <c r="N402" s="18" t="s">
        <v>57</v>
      </c>
      <c r="O402" s="17" t="s">
        <v>80</v>
      </c>
      <c r="P402" s="18" t="s">
        <v>57</v>
      </c>
      <c r="Q402" s="18" t="s">
        <v>59</v>
      </c>
      <c r="R402" s="18" t="s">
        <v>74</v>
      </c>
      <c r="S402" s="18" t="s">
        <v>88</v>
      </c>
      <c r="T402" s="30" t="s">
        <v>108</v>
      </c>
      <c r="U402" s="25" t="s">
        <v>109</v>
      </c>
      <c r="V402" s="17">
        <v>24</v>
      </c>
      <c r="W402" s="19">
        <v>1500</v>
      </c>
      <c r="X402" s="23">
        <f>W402*V402</f>
        <v>36000</v>
      </c>
      <c r="Y402" s="23">
        <f t="shared" si="14"/>
        <v>40320.00000000001</v>
      </c>
      <c r="Z402" s="18"/>
      <c r="AA402" s="18" t="s">
        <v>65</v>
      </c>
      <c r="AB402" s="18"/>
    </row>
    <row r="403" spans="1:28" ht="267.75">
      <c r="A403" s="17" t="s">
        <v>1541</v>
      </c>
      <c r="B403" s="18" t="s">
        <v>204</v>
      </c>
      <c r="C403" s="18" t="s">
        <v>205</v>
      </c>
      <c r="D403" s="17" t="s">
        <v>1542</v>
      </c>
      <c r="E403" s="39" t="s">
        <v>462</v>
      </c>
      <c r="F403" s="17" t="s">
        <v>463</v>
      </c>
      <c r="G403" s="17" t="s">
        <v>1543</v>
      </c>
      <c r="H403" s="101" t="s">
        <v>1544</v>
      </c>
      <c r="I403" s="17" t="s">
        <v>1545</v>
      </c>
      <c r="J403" s="20"/>
      <c r="K403" s="20" t="s">
        <v>55</v>
      </c>
      <c r="L403" s="20" t="s">
        <v>212</v>
      </c>
      <c r="M403" s="17">
        <v>231010000</v>
      </c>
      <c r="N403" s="18" t="s">
        <v>57</v>
      </c>
      <c r="O403" s="20" t="s">
        <v>1546</v>
      </c>
      <c r="P403" s="18" t="s">
        <v>57</v>
      </c>
      <c r="Q403" s="36" t="s">
        <v>1547</v>
      </c>
      <c r="R403" s="36" t="s">
        <v>501</v>
      </c>
      <c r="S403" s="18" t="s">
        <v>88</v>
      </c>
      <c r="T403" s="36">
        <v>112</v>
      </c>
      <c r="U403" s="36" t="s">
        <v>1124</v>
      </c>
      <c r="V403" s="17">
        <v>10000</v>
      </c>
      <c r="W403" s="19">
        <v>600</v>
      </c>
      <c r="X403" s="23">
        <f>V403*W403</f>
        <v>6000000</v>
      </c>
      <c r="Y403" s="23">
        <f t="shared" si="14"/>
        <v>6720000.000000001</v>
      </c>
      <c r="Z403" s="18"/>
      <c r="AA403" s="18" t="s">
        <v>65</v>
      </c>
      <c r="AB403" s="18"/>
    </row>
    <row r="404" spans="1:28" ht="267.75">
      <c r="A404" s="17" t="s">
        <v>1548</v>
      </c>
      <c r="B404" s="18" t="s">
        <v>204</v>
      </c>
      <c r="C404" s="18" t="s">
        <v>205</v>
      </c>
      <c r="D404" s="17" t="s">
        <v>1542</v>
      </c>
      <c r="E404" s="39" t="s">
        <v>462</v>
      </c>
      <c r="F404" s="17" t="s">
        <v>463</v>
      </c>
      <c r="G404" s="17" t="s">
        <v>1543</v>
      </c>
      <c r="H404" s="101" t="s">
        <v>1544</v>
      </c>
      <c r="I404" s="17" t="s">
        <v>1549</v>
      </c>
      <c r="J404" s="20"/>
      <c r="K404" s="20" t="s">
        <v>55</v>
      </c>
      <c r="L404" s="20" t="s">
        <v>212</v>
      </c>
      <c r="M404" s="17">
        <v>231010000</v>
      </c>
      <c r="N404" s="18" t="s">
        <v>57</v>
      </c>
      <c r="O404" s="20" t="s">
        <v>1546</v>
      </c>
      <c r="P404" s="18" t="s">
        <v>57</v>
      </c>
      <c r="Q404" s="36" t="s">
        <v>1547</v>
      </c>
      <c r="R404" s="36" t="s">
        <v>501</v>
      </c>
      <c r="S404" s="18" t="s">
        <v>88</v>
      </c>
      <c r="T404" s="36">
        <v>112</v>
      </c>
      <c r="U404" s="36" t="s">
        <v>1124</v>
      </c>
      <c r="V404" s="17">
        <v>7000</v>
      </c>
      <c r="W404" s="19">
        <v>600</v>
      </c>
      <c r="X404" s="23">
        <f>V404*W404</f>
        <v>4200000</v>
      </c>
      <c r="Y404" s="23">
        <f t="shared" si="14"/>
        <v>4704000</v>
      </c>
      <c r="Z404" s="18"/>
      <c r="AA404" s="18" t="s">
        <v>65</v>
      </c>
      <c r="AB404" s="18"/>
    </row>
    <row r="405" spans="1:28" ht="102">
      <c r="A405" s="17" t="s">
        <v>1550</v>
      </c>
      <c r="B405" s="18" t="s">
        <v>204</v>
      </c>
      <c r="C405" s="18" t="s">
        <v>205</v>
      </c>
      <c r="D405" s="17" t="s">
        <v>1551</v>
      </c>
      <c r="E405" s="39" t="s">
        <v>1552</v>
      </c>
      <c r="F405" s="17" t="s">
        <v>1553</v>
      </c>
      <c r="G405" s="17" t="s">
        <v>1554</v>
      </c>
      <c r="H405" s="101" t="s">
        <v>1555</v>
      </c>
      <c r="I405" s="17" t="s">
        <v>1556</v>
      </c>
      <c r="J405" s="20"/>
      <c r="K405" s="20" t="s">
        <v>72</v>
      </c>
      <c r="L405" s="20" t="s">
        <v>1557</v>
      </c>
      <c r="M405" s="17">
        <v>231010000</v>
      </c>
      <c r="N405" s="18" t="s">
        <v>57</v>
      </c>
      <c r="O405" s="20" t="s">
        <v>202</v>
      </c>
      <c r="P405" s="18" t="s">
        <v>57</v>
      </c>
      <c r="Q405" s="18" t="s">
        <v>59</v>
      </c>
      <c r="R405" s="18" t="s">
        <v>74</v>
      </c>
      <c r="S405" s="18" t="s">
        <v>88</v>
      </c>
      <c r="T405" s="20" t="s">
        <v>157</v>
      </c>
      <c r="U405" s="18" t="s">
        <v>129</v>
      </c>
      <c r="V405" s="17">
        <v>400</v>
      </c>
      <c r="W405" s="19">
        <v>30</v>
      </c>
      <c r="X405" s="23">
        <f>W405*V405</f>
        <v>12000</v>
      </c>
      <c r="Y405" s="23">
        <f t="shared" si="14"/>
        <v>13440.000000000002</v>
      </c>
      <c r="Z405" s="18"/>
      <c r="AA405" s="18" t="s">
        <v>65</v>
      </c>
      <c r="AB405" s="18"/>
    </row>
    <row r="406" spans="1:28" ht="102">
      <c r="A406" s="17" t="s">
        <v>1558</v>
      </c>
      <c r="B406" s="18" t="s">
        <v>204</v>
      </c>
      <c r="C406" s="18" t="s">
        <v>205</v>
      </c>
      <c r="D406" s="17" t="s">
        <v>1166</v>
      </c>
      <c r="E406" s="39" t="s">
        <v>1167</v>
      </c>
      <c r="F406" s="17" t="s">
        <v>1168</v>
      </c>
      <c r="G406" s="17" t="s">
        <v>1169</v>
      </c>
      <c r="H406" s="101" t="s">
        <v>1170</v>
      </c>
      <c r="I406" s="17" t="s">
        <v>1559</v>
      </c>
      <c r="J406" s="20"/>
      <c r="K406" s="20" t="s">
        <v>72</v>
      </c>
      <c r="L406" s="20" t="s">
        <v>212</v>
      </c>
      <c r="M406" s="17">
        <v>231010000</v>
      </c>
      <c r="N406" s="18" t="s">
        <v>57</v>
      </c>
      <c r="O406" s="20" t="s">
        <v>202</v>
      </c>
      <c r="P406" s="18" t="s">
        <v>57</v>
      </c>
      <c r="Q406" s="18" t="s">
        <v>59</v>
      </c>
      <c r="R406" s="18" t="s">
        <v>74</v>
      </c>
      <c r="S406" s="18" t="s">
        <v>88</v>
      </c>
      <c r="T406" s="20">
        <v>796</v>
      </c>
      <c r="U406" s="18" t="s">
        <v>129</v>
      </c>
      <c r="V406" s="17">
        <v>1</v>
      </c>
      <c r="W406" s="19">
        <v>8500</v>
      </c>
      <c r="X406" s="23">
        <v>0</v>
      </c>
      <c r="Y406" s="23">
        <f t="shared" si="14"/>
        <v>0</v>
      </c>
      <c r="Z406" s="18"/>
      <c r="AA406" s="18" t="s">
        <v>65</v>
      </c>
      <c r="AB406" s="18" t="s">
        <v>1560</v>
      </c>
    </row>
    <row r="407" spans="1:28" ht="114.75">
      <c r="A407" s="17" t="s">
        <v>1561</v>
      </c>
      <c r="B407" s="18" t="s">
        <v>204</v>
      </c>
      <c r="C407" s="18" t="s">
        <v>205</v>
      </c>
      <c r="D407" s="17" t="s">
        <v>1562</v>
      </c>
      <c r="E407" s="39" t="s">
        <v>1167</v>
      </c>
      <c r="F407" s="17" t="s">
        <v>1168</v>
      </c>
      <c r="G407" s="17" t="s">
        <v>1563</v>
      </c>
      <c r="H407" s="101" t="s">
        <v>1564</v>
      </c>
      <c r="I407" s="17" t="s">
        <v>1565</v>
      </c>
      <c r="J407" s="20"/>
      <c r="K407" s="20" t="s">
        <v>72</v>
      </c>
      <c r="L407" s="20" t="s">
        <v>212</v>
      </c>
      <c r="M407" s="17">
        <v>231010000</v>
      </c>
      <c r="N407" s="18" t="s">
        <v>57</v>
      </c>
      <c r="O407" s="20" t="s">
        <v>789</v>
      </c>
      <c r="P407" s="18" t="s">
        <v>57</v>
      </c>
      <c r="Q407" s="18" t="s">
        <v>59</v>
      </c>
      <c r="R407" s="18" t="s">
        <v>74</v>
      </c>
      <c r="S407" s="18" t="s">
        <v>88</v>
      </c>
      <c r="T407" s="20" t="s">
        <v>1566</v>
      </c>
      <c r="U407" s="18" t="s">
        <v>1567</v>
      </c>
      <c r="V407" s="17">
        <v>12</v>
      </c>
      <c r="W407" s="19">
        <v>8500</v>
      </c>
      <c r="X407" s="23">
        <f>W407*V407</f>
        <v>102000</v>
      </c>
      <c r="Y407" s="23">
        <f t="shared" si="14"/>
        <v>114240.00000000001</v>
      </c>
      <c r="Z407" s="18"/>
      <c r="AA407" s="18" t="s">
        <v>65</v>
      </c>
      <c r="AB407" s="18"/>
    </row>
    <row r="408" spans="1:28" ht="102">
      <c r="A408" s="17" t="s">
        <v>1568</v>
      </c>
      <c r="B408" s="18" t="s">
        <v>204</v>
      </c>
      <c r="C408" s="18" t="s">
        <v>205</v>
      </c>
      <c r="D408" s="17" t="s">
        <v>1569</v>
      </c>
      <c r="E408" s="39" t="s">
        <v>491</v>
      </c>
      <c r="F408" s="17" t="s">
        <v>540</v>
      </c>
      <c r="G408" s="17" t="s">
        <v>1570</v>
      </c>
      <c r="H408" s="101" t="s">
        <v>1571</v>
      </c>
      <c r="I408" s="17"/>
      <c r="J408" s="20"/>
      <c r="K408" s="20" t="s">
        <v>72</v>
      </c>
      <c r="L408" s="20" t="s">
        <v>212</v>
      </c>
      <c r="M408" s="17">
        <v>231010000</v>
      </c>
      <c r="N408" s="18" t="s">
        <v>57</v>
      </c>
      <c r="O408" s="20" t="s">
        <v>202</v>
      </c>
      <c r="P408" s="18" t="s">
        <v>57</v>
      </c>
      <c r="Q408" s="18" t="s">
        <v>59</v>
      </c>
      <c r="R408" s="18" t="s">
        <v>74</v>
      </c>
      <c r="S408" s="18" t="s">
        <v>88</v>
      </c>
      <c r="T408" s="20">
        <v>112</v>
      </c>
      <c r="U408" s="18" t="s">
        <v>1124</v>
      </c>
      <c r="V408" s="17">
        <f>10+50</f>
        <v>60</v>
      </c>
      <c r="W408" s="19">
        <v>600</v>
      </c>
      <c r="X408" s="23">
        <v>0</v>
      </c>
      <c r="Y408" s="23">
        <f t="shared" si="14"/>
        <v>0</v>
      </c>
      <c r="Z408" s="18"/>
      <c r="AA408" s="18" t="s">
        <v>65</v>
      </c>
      <c r="AB408" s="18">
        <v>11</v>
      </c>
    </row>
    <row r="409" spans="1:28" ht="102">
      <c r="A409" s="17" t="s">
        <v>1572</v>
      </c>
      <c r="B409" s="18" t="s">
        <v>204</v>
      </c>
      <c r="C409" s="18" t="s">
        <v>205</v>
      </c>
      <c r="D409" s="17" t="s">
        <v>1569</v>
      </c>
      <c r="E409" s="39" t="s">
        <v>491</v>
      </c>
      <c r="F409" s="17" t="s">
        <v>540</v>
      </c>
      <c r="G409" s="17" t="s">
        <v>1570</v>
      </c>
      <c r="H409" s="101" t="s">
        <v>1571</v>
      </c>
      <c r="I409" s="17"/>
      <c r="J409" s="20"/>
      <c r="K409" s="20" t="s">
        <v>72</v>
      </c>
      <c r="L409" s="20" t="s">
        <v>212</v>
      </c>
      <c r="M409" s="17">
        <v>231010000</v>
      </c>
      <c r="N409" s="18" t="s">
        <v>57</v>
      </c>
      <c r="O409" s="17" t="s">
        <v>789</v>
      </c>
      <c r="P409" s="18" t="s">
        <v>57</v>
      </c>
      <c r="Q409" s="18" t="s">
        <v>59</v>
      </c>
      <c r="R409" s="18" t="s">
        <v>74</v>
      </c>
      <c r="S409" s="18" t="s">
        <v>88</v>
      </c>
      <c r="T409" s="20">
        <v>112</v>
      </c>
      <c r="U409" s="18" t="s">
        <v>1124</v>
      </c>
      <c r="V409" s="17">
        <f>10+50</f>
        <v>60</v>
      </c>
      <c r="W409" s="19">
        <v>600</v>
      </c>
      <c r="X409" s="23">
        <f>W409*V409</f>
        <v>36000</v>
      </c>
      <c r="Y409" s="23">
        <f t="shared" si="14"/>
        <v>40320.00000000001</v>
      </c>
      <c r="Z409" s="18"/>
      <c r="AA409" s="18" t="s">
        <v>65</v>
      </c>
      <c r="AB409" s="18"/>
    </row>
    <row r="410" spans="1:28" ht="102">
      <c r="A410" s="17" t="s">
        <v>1573</v>
      </c>
      <c r="B410" s="18" t="s">
        <v>204</v>
      </c>
      <c r="C410" s="18" t="s">
        <v>205</v>
      </c>
      <c r="D410" s="17" t="s">
        <v>1574</v>
      </c>
      <c r="E410" s="39" t="s">
        <v>1155</v>
      </c>
      <c r="F410" s="17" t="s">
        <v>1155</v>
      </c>
      <c r="G410" s="17" t="s">
        <v>1575</v>
      </c>
      <c r="H410" s="101" t="s">
        <v>1576</v>
      </c>
      <c r="I410" s="17"/>
      <c r="J410" s="18"/>
      <c r="K410" s="18" t="s">
        <v>72</v>
      </c>
      <c r="L410" s="17">
        <v>0</v>
      </c>
      <c r="M410" s="17">
        <v>231010000</v>
      </c>
      <c r="N410" s="18" t="s">
        <v>57</v>
      </c>
      <c r="O410" s="17" t="s">
        <v>202</v>
      </c>
      <c r="P410" s="18" t="s">
        <v>57</v>
      </c>
      <c r="Q410" s="18" t="s">
        <v>59</v>
      </c>
      <c r="R410" s="18" t="s">
        <v>250</v>
      </c>
      <c r="S410" s="18" t="s">
        <v>88</v>
      </c>
      <c r="T410" s="20">
        <v>166</v>
      </c>
      <c r="U410" s="26" t="s">
        <v>89</v>
      </c>
      <c r="V410" s="17">
        <v>20</v>
      </c>
      <c r="W410" s="19">
        <v>600</v>
      </c>
      <c r="X410" s="23">
        <v>0</v>
      </c>
      <c r="Y410" s="23">
        <f t="shared" si="14"/>
        <v>0</v>
      </c>
      <c r="Z410" s="18"/>
      <c r="AA410" s="18" t="s">
        <v>65</v>
      </c>
      <c r="AB410" s="18">
        <v>11.14</v>
      </c>
    </row>
    <row r="411" spans="1:28" ht="102">
      <c r="A411" s="17" t="s">
        <v>1577</v>
      </c>
      <c r="B411" s="18" t="s">
        <v>204</v>
      </c>
      <c r="C411" s="18" t="s">
        <v>205</v>
      </c>
      <c r="D411" s="17" t="s">
        <v>1574</v>
      </c>
      <c r="E411" s="39" t="s">
        <v>1155</v>
      </c>
      <c r="F411" s="17" t="s">
        <v>1155</v>
      </c>
      <c r="G411" s="17" t="s">
        <v>1575</v>
      </c>
      <c r="H411" s="101" t="s">
        <v>1576</v>
      </c>
      <c r="I411" s="17"/>
      <c r="J411" s="18"/>
      <c r="K411" s="18" t="s">
        <v>72</v>
      </c>
      <c r="L411" s="17">
        <v>0</v>
      </c>
      <c r="M411" s="17">
        <v>231010000</v>
      </c>
      <c r="N411" s="18" t="s">
        <v>57</v>
      </c>
      <c r="O411" s="17" t="s">
        <v>789</v>
      </c>
      <c r="P411" s="18" t="s">
        <v>57</v>
      </c>
      <c r="Q411" s="18" t="s">
        <v>59</v>
      </c>
      <c r="R411" s="20" t="s">
        <v>501</v>
      </c>
      <c r="S411" s="18" t="s">
        <v>88</v>
      </c>
      <c r="T411" s="20">
        <v>166</v>
      </c>
      <c r="U411" s="26" t="s">
        <v>89</v>
      </c>
      <c r="V411" s="17">
        <v>20</v>
      </c>
      <c r="W411" s="19">
        <v>600</v>
      </c>
      <c r="X411" s="23">
        <f>W411*V411</f>
        <v>12000</v>
      </c>
      <c r="Y411" s="23">
        <f t="shared" si="14"/>
        <v>13440.000000000002</v>
      </c>
      <c r="Z411" s="18"/>
      <c r="AA411" s="18" t="s">
        <v>65</v>
      </c>
      <c r="AB411" s="18"/>
    </row>
    <row r="412" spans="1:28" ht="102">
      <c r="A412" s="17" t="s">
        <v>1578</v>
      </c>
      <c r="B412" s="18" t="s">
        <v>204</v>
      </c>
      <c r="C412" s="18" t="s">
        <v>205</v>
      </c>
      <c r="D412" s="17" t="s">
        <v>1160</v>
      </c>
      <c r="E412" s="39" t="s">
        <v>1155</v>
      </c>
      <c r="F412" s="17" t="s">
        <v>1155</v>
      </c>
      <c r="G412" s="17" t="s">
        <v>1161</v>
      </c>
      <c r="H412" s="101" t="s">
        <v>1162</v>
      </c>
      <c r="I412" s="17"/>
      <c r="J412" s="18"/>
      <c r="K412" s="18" t="s">
        <v>72</v>
      </c>
      <c r="L412" s="17">
        <v>0</v>
      </c>
      <c r="M412" s="17">
        <v>231010000</v>
      </c>
      <c r="N412" s="18" t="s">
        <v>57</v>
      </c>
      <c r="O412" s="17" t="s">
        <v>202</v>
      </c>
      <c r="P412" s="18" t="s">
        <v>57</v>
      </c>
      <c r="Q412" s="18" t="s">
        <v>59</v>
      </c>
      <c r="R412" s="18" t="s">
        <v>250</v>
      </c>
      <c r="S412" s="18" t="s">
        <v>88</v>
      </c>
      <c r="T412" s="20">
        <v>166</v>
      </c>
      <c r="U412" s="26" t="s">
        <v>89</v>
      </c>
      <c r="V412" s="17">
        <v>10</v>
      </c>
      <c r="W412" s="19">
        <v>600</v>
      </c>
      <c r="X412" s="23">
        <v>0</v>
      </c>
      <c r="Y412" s="23">
        <f t="shared" si="14"/>
        <v>0</v>
      </c>
      <c r="Z412" s="81"/>
      <c r="AA412" s="18" t="s">
        <v>65</v>
      </c>
      <c r="AB412" s="18">
        <v>11.14</v>
      </c>
    </row>
    <row r="413" spans="1:28" ht="102">
      <c r="A413" s="17" t="s">
        <v>1579</v>
      </c>
      <c r="B413" s="18" t="s">
        <v>204</v>
      </c>
      <c r="C413" s="18" t="s">
        <v>205</v>
      </c>
      <c r="D413" s="17" t="s">
        <v>1160</v>
      </c>
      <c r="E413" s="39" t="s">
        <v>1155</v>
      </c>
      <c r="F413" s="17" t="s">
        <v>1155</v>
      </c>
      <c r="G413" s="17" t="s">
        <v>1161</v>
      </c>
      <c r="H413" s="101" t="s">
        <v>1162</v>
      </c>
      <c r="I413" s="17"/>
      <c r="J413" s="18"/>
      <c r="K413" s="18" t="s">
        <v>72</v>
      </c>
      <c r="L413" s="17">
        <v>0</v>
      </c>
      <c r="M413" s="17">
        <v>231010000</v>
      </c>
      <c r="N413" s="18" t="s">
        <v>57</v>
      </c>
      <c r="O413" s="17" t="s">
        <v>789</v>
      </c>
      <c r="P413" s="18" t="s">
        <v>57</v>
      </c>
      <c r="Q413" s="18" t="s">
        <v>59</v>
      </c>
      <c r="R413" s="20" t="s">
        <v>501</v>
      </c>
      <c r="S413" s="18" t="s">
        <v>88</v>
      </c>
      <c r="T413" s="20">
        <v>166</v>
      </c>
      <c r="U413" s="26" t="s">
        <v>89</v>
      </c>
      <c r="V413" s="17">
        <v>10</v>
      </c>
      <c r="W413" s="19">
        <v>600</v>
      </c>
      <c r="X413" s="23">
        <v>0</v>
      </c>
      <c r="Y413" s="23">
        <f>X413*(1+12%)</f>
        <v>0</v>
      </c>
      <c r="Z413" s="81"/>
      <c r="AA413" s="18" t="s">
        <v>65</v>
      </c>
      <c r="AB413" s="18" t="s">
        <v>122</v>
      </c>
    </row>
    <row r="414" spans="1:28" ht="102">
      <c r="A414" s="17" t="s">
        <v>1580</v>
      </c>
      <c r="B414" s="18" t="s">
        <v>204</v>
      </c>
      <c r="C414" s="18" t="s">
        <v>205</v>
      </c>
      <c r="D414" s="17" t="s">
        <v>1581</v>
      </c>
      <c r="E414" s="39" t="s">
        <v>1155</v>
      </c>
      <c r="F414" s="17" t="s">
        <v>1155</v>
      </c>
      <c r="G414" s="17" t="s">
        <v>1582</v>
      </c>
      <c r="H414" s="101" t="s">
        <v>1583</v>
      </c>
      <c r="I414" s="17"/>
      <c r="J414" s="18"/>
      <c r="K414" s="18" t="s">
        <v>72</v>
      </c>
      <c r="L414" s="17">
        <v>0</v>
      </c>
      <c r="M414" s="17">
        <v>231010000</v>
      </c>
      <c r="N414" s="18" t="s">
        <v>57</v>
      </c>
      <c r="O414" s="17" t="s">
        <v>202</v>
      </c>
      <c r="P414" s="18" t="s">
        <v>57</v>
      </c>
      <c r="Q414" s="18" t="s">
        <v>59</v>
      </c>
      <c r="R414" s="18" t="s">
        <v>250</v>
      </c>
      <c r="S414" s="18" t="s">
        <v>88</v>
      </c>
      <c r="T414" s="20">
        <v>166</v>
      </c>
      <c r="U414" s="26" t="s">
        <v>89</v>
      </c>
      <c r="V414" s="17">
        <v>50</v>
      </c>
      <c r="W414" s="19">
        <v>600</v>
      </c>
      <c r="X414" s="23">
        <v>0</v>
      </c>
      <c r="Y414" s="23">
        <f t="shared" si="14"/>
        <v>0</v>
      </c>
      <c r="Z414" s="81"/>
      <c r="AA414" s="18" t="s">
        <v>65</v>
      </c>
      <c r="AB414" s="18">
        <v>11.14</v>
      </c>
    </row>
    <row r="415" spans="1:28" ht="102">
      <c r="A415" s="17" t="s">
        <v>1584</v>
      </c>
      <c r="B415" s="18" t="s">
        <v>204</v>
      </c>
      <c r="C415" s="18" t="s">
        <v>205</v>
      </c>
      <c r="D415" s="17" t="s">
        <v>1581</v>
      </c>
      <c r="E415" s="39" t="s">
        <v>1155</v>
      </c>
      <c r="F415" s="17" t="s">
        <v>1155</v>
      </c>
      <c r="G415" s="17" t="s">
        <v>1582</v>
      </c>
      <c r="H415" s="101" t="s">
        <v>1583</v>
      </c>
      <c r="I415" s="17"/>
      <c r="J415" s="18"/>
      <c r="K415" s="18" t="s">
        <v>72</v>
      </c>
      <c r="L415" s="17">
        <v>0</v>
      </c>
      <c r="M415" s="17">
        <v>231010000</v>
      </c>
      <c r="N415" s="18" t="s">
        <v>57</v>
      </c>
      <c r="O415" s="17" t="s">
        <v>789</v>
      </c>
      <c r="P415" s="18" t="s">
        <v>57</v>
      </c>
      <c r="Q415" s="18" t="s">
        <v>59</v>
      </c>
      <c r="R415" s="20" t="s">
        <v>501</v>
      </c>
      <c r="S415" s="18" t="s">
        <v>88</v>
      </c>
      <c r="T415" s="20">
        <v>166</v>
      </c>
      <c r="U415" s="26" t="s">
        <v>89</v>
      </c>
      <c r="V415" s="17">
        <v>50</v>
      </c>
      <c r="W415" s="19">
        <v>600</v>
      </c>
      <c r="X415" s="23">
        <f>W415*V415</f>
        <v>30000</v>
      </c>
      <c r="Y415" s="23">
        <f t="shared" si="14"/>
        <v>33600</v>
      </c>
      <c r="Z415" s="81"/>
      <c r="AA415" s="18" t="s">
        <v>65</v>
      </c>
      <c r="AB415" s="18"/>
    </row>
    <row r="416" spans="1:28" ht="102">
      <c r="A416" s="17" t="s">
        <v>1585</v>
      </c>
      <c r="B416" s="18" t="s">
        <v>204</v>
      </c>
      <c r="C416" s="18" t="s">
        <v>205</v>
      </c>
      <c r="D416" s="17" t="s">
        <v>1586</v>
      </c>
      <c r="E416" s="39" t="s">
        <v>1155</v>
      </c>
      <c r="F416" s="17" t="s">
        <v>1155</v>
      </c>
      <c r="G416" s="17" t="s">
        <v>1587</v>
      </c>
      <c r="H416" s="101" t="s">
        <v>1588</v>
      </c>
      <c r="I416" s="17"/>
      <c r="J416" s="18"/>
      <c r="K416" s="18" t="s">
        <v>72</v>
      </c>
      <c r="L416" s="17">
        <v>0</v>
      </c>
      <c r="M416" s="17">
        <v>231010000</v>
      </c>
      <c r="N416" s="18" t="s">
        <v>57</v>
      </c>
      <c r="O416" s="17" t="s">
        <v>202</v>
      </c>
      <c r="P416" s="18" t="s">
        <v>57</v>
      </c>
      <c r="Q416" s="18" t="s">
        <v>59</v>
      </c>
      <c r="R416" s="18" t="s">
        <v>250</v>
      </c>
      <c r="S416" s="18" t="s">
        <v>88</v>
      </c>
      <c r="T416" s="20">
        <v>166</v>
      </c>
      <c r="U416" s="26" t="s">
        <v>89</v>
      </c>
      <c r="V416" s="17">
        <v>5</v>
      </c>
      <c r="W416" s="19">
        <v>600</v>
      </c>
      <c r="X416" s="23">
        <v>0</v>
      </c>
      <c r="Y416" s="23">
        <f t="shared" si="14"/>
        <v>0</v>
      </c>
      <c r="Z416" s="81"/>
      <c r="AA416" s="18" t="s">
        <v>65</v>
      </c>
      <c r="AB416" s="13">
        <v>11.14</v>
      </c>
    </row>
    <row r="417" spans="1:28" ht="102">
      <c r="A417" s="17" t="s">
        <v>1589</v>
      </c>
      <c r="B417" s="18" t="s">
        <v>204</v>
      </c>
      <c r="C417" s="18" t="s">
        <v>205</v>
      </c>
      <c r="D417" s="17" t="s">
        <v>1586</v>
      </c>
      <c r="E417" s="39" t="s">
        <v>1155</v>
      </c>
      <c r="F417" s="17" t="s">
        <v>1155</v>
      </c>
      <c r="G417" s="17" t="s">
        <v>1587</v>
      </c>
      <c r="H417" s="101" t="s">
        <v>1588</v>
      </c>
      <c r="I417" s="17"/>
      <c r="J417" s="18"/>
      <c r="K417" s="18" t="s">
        <v>72</v>
      </c>
      <c r="L417" s="17">
        <v>0</v>
      </c>
      <c r="M417" s="17">
        <v>231010000</v>
      </c>
      <c r="N417" s="18" t="s">
        <v>57</v>
      </c>
      <c r="O417" s="17" t="s">
        <v>789</v>
      </c>
      <c r="P417" s="18" t="s">
        <v>57</v>
      </c>
      <c r="Q417" s="18" t="s">
        <v>59</v>
      </c>
      <c r="R417" s="20" t="s">
        <v>501</v>
      </c>
      <c r="S417" s="18" t="s">
        <v>88</v>
      </c>
      <c r="T417" s="20">
        <v>166</v>
      </c>
      <c r="U417" s="26" t="s">
        <v>89</v>
      </c>
      <c r="V417" s="17">
        <v>5</v>
      </c>
      <c r="W417" s="19">
        <v>600</v>
      </c>
      <c r="X417" s="23">
        <f>W417*V417</f>
        <v>3000</v>
      </c>
      <c r="Y417" s="23">
        <f t="shared" si="14"/>
        <v>3360.0000000000005</v>
      </c>
      <c r="Z417" s="81"/>
      <c r="AA417" s="18" t="s">
        <v>65</v>
      </c>
      <c r="AB417" s="18"/>
    </row>
    <row r="418" spans="1:28" ht="112.5" customHeight="1">
      <c r="A418" s="17" t="s">
        <v>1590</v>
      </c>
      <c r="B418" s="18" t="s">
        <v>204</v>
      </c>
      <c r="C418" s="18" t="s">
        <v>205</v>
      </c>
      <c r="D418" s="17" t="s">
        <v>1591</v>
      </c>
      <c r="E418" s="39" t="s">
        <v>1155</v>
      </c>
      <c r="F418" s="17" t="s">
        <v>1155</v>
      </c>
      <c r="G418" s="17" t="s">
        <v>1592</v>
      </c>
      <c r="H418" s="101" t="s">
        <v>1593</v>
      </c>
      <c r="I418" s="17"/>
      <c r="J418" s="18"/>
      <c r="K418" s="18" t="s">
        <v>72</v>
      </c>
      <c r="L418" s="17">
        <v>0</v>
      </c>
      <c r="M418" s="17">
        <v>231010000</v>
      </c>
      <c r="N418" s="18" t="s">
        <v>57</v>
      </c>
      <c r="O418" s="17" t="s">
        <v>202</v>
      </c>
      <c r="P418" s="18" t="s">
        <v>57</v>
      </c>
      <c r="Q418" s="18" t="s">
        <v>59</v>
      </c>
      <c r="R418" s="18" t="s">
        <v>250</v>
      </c>
      <c r="S418" s="18" t="s">
        <v>88</v>
      </c>
      <c r="T418" s="20">
        <v>166</v>
      </c>
      <c r="U418" s="26" t="s">
        <v>89</v>
      </c>
      <c r="V418" s="17">
        <v>5</v>
      </c>
      <c r="W418" s="19">
        <v>600</v>
      </c>
      <c r="X418" s="23">
        <v>0</v>
      </c>
      <c r="Y418" s="23">
        <f t="shared" si="14"/>
        <v>0</v>
      </c>
      <c r="Z418" s="81"/>
      <c r="AA418" s="18" t="s">
        <v>65</v>
      </c>
      <c r="AB418" s="18">
        <v>11.14</v>
      </c>
    </row>
    <row r="419" spans="1:28" ht="112.5" customHeight="1">
      <c r="A419" s="17" t="s">
        <v>1594</v>
      </c>
      <c r="B419" s="18" t="s">
        <v>204</v>
      </c>
      <c r="C419" s="18" t="s">
        <v>205</v>
      </c>
      <c r="D419" s="17" t="s">
        <v>1591</v>
      </c>
      <c r="E419" s="39" t="s">
        <v>1155</v>
      </c>
      <c r="F419" s="17" t="s">
        <v>1155</v>
      </c>
      <c r="G419" s="17" t="s">
        <v>1592</v>
      </c>
      <c r="H419" s="101" t="s">
        <v>1593</v>
      </c>
      <c r="I419" s="17"/>
      <c r="J419" s="18"/>
      <c r="K419" s="18" t="s">
        <v>72</v>
      </c>
      <c r="L419" s="17">
        <v>0</v>
      </c>
      <c r="M419" s="17">
        <v>231010000</v>
      </c>
      <c r="N419" s="18" t="s">
        <v>57</v>
      </c>
      <c r="O419" s="17" t="s">
        <v>789</v>
      </c>
      <c r="P419" s="18" t="s">
        <v>57</v>
      </c>
      <c r="Q419" s="18" t="s">
        <v>59</v>
      </c>
      <c r="R419" s="20" t="s">
        <v>501</v>
      </c>
      <c r="S419" s="18" t="s">
        <v>88</v>
      </c>
      <c r="T419" s="20">
        <v>166</v>
      </c>
      <c r="U419" s="26" t="s">
        <v>89</v>
      </c>
      <c r="V419" s="17">
        <v>5</v>
      </c>
      <c r="W419" s="19">
        <v>600</v>
      </c>
      <c r="X419" s="23">
        <f>W419*V419</f>
        <v>3000</v>
      </c>
      <c r="Y419" s="23">
        <f t="shared" si="14"/>
        <v>3360.0000000000005</v>
      </c>
      <c r="Z419" s="81"/>
      <c r="AA419" s="18" t="s">
        <v>65</v>
      </c>
      <c r="AB419" s="18"/>
    </row>
    <row r="420" spans="1:28" ht="112.5" customHeight="1">
      <c r="A420" s="17" t="s">
        <v>1595</v>
      </c>
      <c r="B420" s="18" t="s">
        <v>204</v>
      </c>
      <c r="C420" s="18" t="s">
        <v>205</v>
      </c>
      <c r="D420" s="17" t="s">
        <v>1596</v>
      </c>
      <c r="E420" s="39" t="s">
        <v>1155</v>
      </c>
      <c r="F420" s="17" t="s">
        <v>1155</v>
      </c>
      <c r="G420" s="17" t="s">
        <v>1597</v>
      </c>
      <c r="H420" s="101" t="s">
        <v>1598</v>
      </c>
      <c r="I420" s="17"/>
      <c r="J420" s="18"/>
      <c r="K420" s="18" t="s">
        <v>72</v>
      </c>
      <c r="L420" s="17">
        <v>0</v>
      </c>
      <c r="M420" s="17">
        <v>231010000</v>
      </c>
      <c r="N420" s="18" t="s">
        <v>57</v>
      </c>
      <c r="O420" s="17" t="s">
        <v>202</v>
      </c>
      <c r="P420" s="18" t="s">
        <v>57</v>
      </c>
      <c r="Q420" s="18" t="s">
        <v>59</v>
      </c>
      <c r="R420" s="18" t="s">
        <v>250</v>
      </c>
      <c r="S420" s="18" t="s">
        <v>88</v>
      </c>
      <c r="T420" s="20">
        <v>166</v>
      </c>
      <c r="U420" s="26" t="s">
        <v>89</v>
      </c>
      <c r="V420" s="17">
        <v>5</v>
      </c>
      <c r="W420" s="19">
        <v>600</v>
      </c>
      <c r="X420" s="23">
        <v>0</v>
      </c>
      <c r="Y420" s="23">
        <f t="shared" si="14"/>
        <v>0</v>
      </c>
      <c r="Z420" s="81"/>
      <c r="AA420" s="18" t="s">
        <v>65</v>
      </c>
      <c r="AB420" s="18">
        <v>11.14</v>
      </c>
    </row>
    <row r="421" spans="1:28" ht="112.5" customHeight="1">
      <c r="A421" s="17" t="s">
        <v>1599</v>
      </c>
      <c r="B421" s="18" t="s">
        <v>204</v>
      </c>
      <c r="C421" s="18" t="s">
        <v>205</v>
      </c>
      <c r="D421" s="17" t="s">
        <v>1596</v>
      </c>
      <c r="E421" s="39" t="s">
        <v>1155</v>
      </c>
      <c r="F421" s="17" t="s">
        <v>1155</v>
      </c>
      <c r="G421" s="17" t="s">
        <v>1597</v>
      </c>
      <c r="H421" s="101" t="s">
        <v>1598</v>
      </c>
      <c r="I421" s="17"/>
      <c r="J421" s="18"/>
      <c r="K421" s="18" t="s">
        <v>72</v>
      </c>
      <c r="L421" s="17">
        <v>0</v>
      </c>
      <c r="M421" s="17">
        <v>231010000</v>
      </c>
      <c r="N421" s="18" t="s">
        <v>57</v>
      </c>
      <c r="O421" s="17" t="s">
        <v>789</v>
      </c>
      <c r="P421" s="18" t="s">
        <v>57</v>
      </c>
      <c r="Q421" s="18" t="s">
        <v>59</v>
      </c>
      <c r="R421" s="20" t="s">
        <v>501</v>
      </c>
      <c r="S421" s="18" t="s">
        <v>88</v>
      </c>
      <c r="T421" s="20">
        <v>166</v>
      </c>
      <c r="U421" s="26" t="s">
        <v>89</v>
      </c>
      <c r="V421" s="17">
        <v>5</v>
      </c>
      <c r="W421" s="19">
        <v>600</v>
      </c>
      <c r="X421" s="23">
        <f aca="true" t="shared" si="15" ref="X421:X428">W421*V421</f>
        <v>3000</v>
      </c>
      <c r="Y421" s="23">
        <f t="shared" si="14"/>
        <v>3360.0000000000005</v>
      </c>
      <c r="Z421" s="81"/>
      <c r="AA421" s="18" t="s">
        <v>65</v>
      </c>
      <c r="AB421" s="18"/>
    </row>
    <row r="422" spans="1:28" ht="102">
      <c r="A422" s="17" t="s">
        <v>1600</v>
      </c>
      <c r="B422" s="18" t="s">
        <v>204</v>
      </c>
      <c r="C422" s="18" t="s">
        <v>205</v>
      </c>
      <c r="D422" s="39" t="s">
        <v>1601</v>
      </c>
      <c r="E422" s="39" t="s">
        <v>133</v>
      </c>
      <c r="F422" s="56" t="s">
        <v>134</v>
      </c>
      <c r="G422" s="56" t="s">
        <v>1602</v>
      </c>
      <c r="H422" s="56" t="s">
        <v>1603</v>
      </c>
      <c r="I422" s="56" t="s">
        <v>1604</v>
      </c>
      <c r="J422" s="20"/>
      <c r="K422" s="20" t="s">
        <v>72</v>
      </c>
      <c r="L422" s="20" t="s">
        <v>1557</v>
      </c>
      <c r="M422" s="17">
        <v>231010000</v>
      </c>
      <c r="N422" s="18" t="s">
        <v>57</v>
      </c>
      <c r="O422" s="20" t="s">
        <v>213</v>
      </c>
      <c r="P422" s="18" t="s">
        <v>57</v>
      </c>
      <c r="Q422" s="18" t="s">
        <v>59</v>
      </c>
      <c r="R422" s="18" t="s">
        <v>74</v>
      </c>
      <c r="S422" s="18" t="s">
        <v>88</v>
      </c>
      <c r="T422" s="20" t="s">
        <v>157</v>
      </c>
      <c r="U422" s="18" t="s">
        <v>129</v>
      </c>
      <c r="V422" s="17">
        <v>4</v>
      </c>
      <c r="W422" s="19">
        <v>500</v>
      </c>
      <c r="X422" s="23">
        <f t="shared" si="15"/>
        <v>2000</v>
      </c>
      <c r="Y422" s="23">
        <f t="shared" si="14"/>
        <v>2240</v>
      </c>
      <c r="Z422" s="81"/>
      <c r="AA422" s="18" t="s">
        <v>65</v>
      </c>
      <c r="AB422" s="18"/>
    </row>
    <row r="423" spans="1:28" ht="102">
      <c r="A423" s="17" t="s">
        <v>1605</v>
      </c>
      <c r="B423" s="18" t="s">
        <v>204</v>
      </c>
      <c r="C423" s="18" t="s">
        <v>205</v>
      </c>
      <c r="D423" s="17" t="s">
        <v>1606</v>
      </c>
      <c r="E423" s="18" t="s">
        <v>369</v>
      </c>
      <c r="F423" s="17" t="s">
        <v>370</v>
      </c>
      <c r="G423" s="17" t="s">
        <v>1607</v>
      </c>
      <c r="H423" s="101" t="s">
        <v>1608</v>
      </c>
      <c r="I423" s="17"/>
      <c r="J423" s="20"/>
      <c r="K423" s="20" t="s">
        <v>72</v>
      </c>
      <c r="L423" s="20" t="s">
        <v>212</v>
      </c>
      <c r="M423" s="17">
        <v>231010000</v>
      </c>
      <c r="N423" s="18" t="s">
        <v>57</v>
      </c>
      <c r="O423" s="20" t="s">
        <v>213</v>
      </c>
      <c r="P423" s="18" t="s">
        <v>57</v>
      </c>
      <c r="Q423" s="18" t="s">
        <v>59</v>
      </c>
      <c r="R423" s="18" t="s">
        <v>74</v>
      </c>
      <c r="S423" s="18" t="s">
        <v>88</v>
      </c>
      <c r="T423" s="20" t="s">
        <v>157</v>
      </c>
      <c r="U423" s="18" t="s">
        <v>129</v>
      </c>
      <c r="V423" s="17">
        <v>2</v>
      </c>
      <c r="W423" s="19">
        <v>3215</v>
      </c>
      <c r="X423" s="23">
        <f t="shared" si="15"/>
        <v>6430</v>
      </c>
      <c r="Y423" s="23">
        <f t="shared" si="14"/>
        <v>7201.6</v>
      </c>
      <c r="Z423" s="81"/>
      <c r="AA423" s="18" t="s">
        <v>65</v>
      </c>
      <c r="AB423" s="18"/>
    </row>
    <row r="424" spans="1:28" ht="102">
      <c r="A424" s="17" t="s">
        <v>1609</v>
      </c>
      <c r="B424" s="18" t="s">
        <v>204</v>
      </c>
      <c r="C424" s="18" t="s">
        <v>205</v>
      </c>
      <c r="D424" s="17" t="s">
        <v>1610</v>
      </c>
      <c r="E424" s="18" t="s">
        <v>369</v>
      </c>
      <c r="F424" s="17" t="s">
        <v>370</v>
      </c>
      <c r="G424" s="17" t="s">
        <v>1611</v>
      </c>
      <c r="H424" s="101" t="s">
        <v>1612</v>
      </c>
      <c r="I424" s="17"/>
      <c r="J424" s="20"/>
      <c r="K424" s="20" t="s">
        <v>72</v>
      </c>
      <c r="L424" s="20" t="s">
        <v>212</v>
      </c>
      <c r="M424" s="17">
        <v>231010000</v>
      </c>
      <c r="N424" s="18" t="s">
        <v>57</v>
      </c>
      <c r="O424" s="20" t="s">
        <v>213</v>
      </c>
      <c r="P424" s="18" t="s">
        <v>57</v>
      </c>
      <c r="Q424" s="18" t="s">
        <v>59</v>
      </c>
      <c r="R424" s="18" t="s">
        <v>74</v>
      </c>
      <c r="S424" s="18" t="s">
        <v>88</v>
      </c>
      <c r="T424" s="20">
        <v>796</v>
      </c>
      <c r="U424" s="18" t="s">
        <v>129</v>
      </c>
      <c r="V424" s="17">
        <v>2</v>
      </c>
      <c r="W424" s="19">
        <v>1286</v>
      </c>
      <c r="X424" s="23">
        <f t="shared" si="15"/>
        <v>2572</v>
      </c>
      <c r="Y424" s="23">
        <f t="shared" si="14"/>
        <v>2880.6400000000003</v>
      </c>
      <c r="Z424" s="81"/>
      <c r="AA424" s="18" t="s">
        <v>65</v>
      </c>
      <c r="AB424" s="18"/>
    </row>
    <row r="425" spans="1:28" ht="102">
      <c r="A425" s="17" t="s">
        <v>1613</v>
      </c>
      <c r="B425" s="18" t="s">
        <v>204</v>
      </c>
      <c r="C425" s="18" t="s">
        <v>205</v>
      </c>
      <c r="D425" s="17" t="s">
        <v>1614</v>
      </c>
      <c r="E425" s="18" t="s">
        <v>1615</v>
      </c>
      <c r="F425" s="17" t="s">
        <v>1616</v>
      </c>
      <c r="G425" s="17" t="s">
        <v>1617</v>
      </c>
      <c r="H425" s="102" t="s">
        <v>1618</v>
      </c>
      <c r="I425" s="17"/>
      <c r="J425" s="20"/>
      <c r="K425" s="20" t="s">
        <v>72</v>
      </c>
      <c r="L425" s="20" t="s">
        <v>212</v>
      </c>
      <c r="M425" s="17">
        <v>231010000</v>
      </c>
      <c r="N425" s="18" t="s">
        <v>57</v>
      </c>
      <c r="O425" s="20" t="s">
        <v>107</v>
      </c>
      <c r="P425" s="18" t="s">
        <v>57</v>
      </c>
      <c r="Q425" s="18" t="s">
        <v>59</v>
      </c>
      <c r="R425" s="18" t="s">
        <v>74</v>
      </c>
      <c r="S425" s="18" t="s">
        <v>88</v>
      </c>
      <c r="T425" s="20" t="s">
        <v>157</v>
      </c>
      <c r="U425" s="18" t="s">
        <v>129</v>
      </c>
      <c r="V425" s="17">
        <v>2</v>
      </c>
      <c r="W425" s="19">
        <v>1286</v>
      </c>
      <c r="X425" s="23">
        <f t="shared" si="15"/>
        <v>2572</v>
      </c>
      <c r="Y425" s="23">
        <f t="shared" si="14"/>
        <v>2880.6400000000003</v>
      </c>
      <c r="Z425" s="81"/>
      <c r="AA425" s="18" t="s">
        <v>65</v>
      </c>
      <c r="AB425" s="18"/>
    </row>
    <row r="426" spans="1:28" ht="151.5" customHeight="1">
      <c r="A426" s="17" t="s">
        <v>1619</v>
      </c>
      <c r="B426" s="18" t="s">
        <v>204</v>
      </c>
      <c r="C426" s="18" t="s">
        <v>205</v>
      </c>
      <c r="D426" s="17" t="s">
        <v>1620</v>
      </c>
      <c r="E426" s="18" t="s">
        <v>1621</v>
      </c>
      <c r="F426" s="17" t="s">
        <v>1622</v>
      </c>
      <c r="G426" s="17" t="s">
        <v>1623</v>
      </c>
      <c r="H426" s="101" t="s">
        <v>1624</v>
      </c>
      <c r="I426" s="17"/>
      <c r="J426" s="20"/>
      <c r="K426" s="20" t="s">
        <v>72</v>
      </c>
      <c r="L426" s="20" t="s">
        <v>212</v>
      </c>
      <c r="M426" s="17">
        <v>231010000</v>
      </c>
      <c r="N426" s="18" t="s">
        <v>57</v>
      </c>
      <c r="O426" s="20" t="s">
        <v>107</v>
      </c>
      <c r="P426" s="18" t="s">
        <v>57</v>
      </c>
      <c r="Q426" s="18" t="s">
        <v>59</v>
      </c>
      <c r="R426" s="18" t="s">
        <v>74</v>
      </c>
      <c r="S426" s="18" t="s">
        <v>88</v>
      </c>
      <c r="T426" s="20">
        <v>796</v>
      </c>
      <c r="U426" s="18" t="s">
        <v>129</v>
      </c>
      <c r="V426" s="17">
        <v>2</v>
      </c>
      <c r="W426" s="19">
        <v>1286</v>
      </c>
      <c r="X426" s="23">
        <f t="shared" si="15"/>
        <v>2572</v>
      </c>
      <c r="Y426" s="23">
        <f t="shared" si="14"/>
        <v>2880.6400000000003</v>
      </c>
      <c r="Z426" s="81"/>
      <c r="AA426" s="18" t="s">
        <v>65</v>
      </c>
      <c r="AB426" s="18"/>
    </row>
    <row r="427" spans="1:28" ht="255">
      <c r="A427" s="17" t="s">
        <v>1625</v>
      </c>
      <c r="B427" s="18" t="s">
        <v>204</v>
      </c>
      <c r="C427" s="18" t="s">
        <v>205</v>
      </c>
      <c r="D427" s="17" t="s">
        <v>1626</v>
      </c>
      <c r="E427" s="18" t="s">
        <v>1627</v>
      </c>
      <c r="F427" s="17" t="s">
        <v>1628</v>
      </c>
      <c r="G427" s="17" t="s">
        <v>1629</v>
      </c>
      <c r="H427" s="101" t="s">
        <v>1630</v>
      </c>
      <c r="I427" s="17"/>
      <c r="J427" s="20"/>
      <c r="K427" s="20" t="s">
        <v>72</v>
      </c>
      <c r="L427" s="20" t="s">
        <v>212</v>
      </c>
      <c r="M427" s="17">
        <v>231010000</v>
      </c>
      <c r="N427" s="18" t="s">
        <v>57</v>
      </c>
      <c r="O427" s="20" t="s">
        <v>107</v>
      </c>
      <c r="P427" s="18" t="s">
        <v>57</v>
      </c>
      <c r="Q427" s="18" t="s">
        <v>59</v>
      </c>
      <c r="R427" s="18" t="s">
        <v>74</v>
      </c>
      <c r="S427" s="18" t="s">
        <v>88</v>
      </c>
      <c r="T427" s="20" t="s">
        <v>157</v>
      </c>
      <c r="U427" s="18" t="s">
        <v>129</v>
      </c>
      <c r="V427" s="17">
        <v>2</v>
      </c>
      <c r="W427" s="19">
        <v>1286</v>
      </c>
      <c r="X427" s="23">
        <f t="shared" si="15"/>
        <v>2572</v>
      </c>
      <c r="Y427" s="23">
        <f t="shared" si="14"/>
        <v>2880.6400000000003</v>
      </c>
      <c r="Z427" s="81"/>
      <c r="AA427" s="18" t="s">
        <v>65</v>
      </c>
      <c r="AB427" s="18"/>
    </row>
    <row r="428" spans="1:28" ht="102">
      <c r="A428" s="17" t="s">
        <v>1631</v>
      </c>
      <c r="B428" s="18" t="s">
        <v>204</v>
      </c>
      <c r="C428" s="18" t="s">
        <v>205</v>
      </c>
      <c r="D428" s="18" t="s">
        <v>1632</v>
      </c>
      <c r="E428" s="18" t="s">
        <v>1633</v>
      </c>
      <c r="F428" s="18" t="s">
        <v>1633</v>
      </c>
      <c r="G428" s="18" t="s">
        <v>1634</v>
      </c>
      <c r="H428" s="18" t="s">
        <v>1635</v>
      </c>
      <c r="I428" s="17" t="s">
        <v>1636</v>
      </c>
      <c r="J428" s="20"/>
      <c r="K428" s="20" t="s">
        <v>72</v>
      </c>
      <c r="L428" s="20" t="s">
        <v>212</v>
      </c>
      <c r="M428" s="17">
        <v>231010000</v>
      </c>
      <c r="N428" s="18" t="s">
        <v>57</v>
      </c>
      <c r="O428" s="20" t="s">
        <v>213</v>
      </c>
      <c r="P428" s="18" t="s">
        <v>57</v>
      </c>
      <c r="Q428" s="18" t="s">
        <v>59</v>
      </c>
      <c r="R428" s="18" t="s">
        <v>74</v>
      </c>
      <c r="S428" s="18" t="s">
        <v>88</v>
      </c>
      <c r="T428" s="20" t="s">
        <v>157</v>
      </c>
      <c r="U428" s="18" t="s">
        <v>129</v>
      </c>
      <c r="V428" s="17">
        <v>5</v>
      </c>
      <c r="W428" s="19">
        <v>4000</v>
      </c>
      <c r="X428" s="23">
        <f t="shared" si="15"/>
        <v>20000</v>
      </c>
      <c r="Y428" s="23">
        <f t="shared" si="14"/>
        <v>22400.000000000004</v>
      </c>
      <c r="Z428" s="18"/>
      <c r="AA428" s="18" t="s">
        <v>65</v>
      </c>
      <c r="AB428" s="18"/>
    </row>
    <row r="429" spans="1:28" ht="127.5">
      <c r="A429" s="17" t="s">
        <v>1637</v>
      </c>
      <c r="B429" s="18" t="s">
        <v>48</v>
      </c>
      <c r="C429" s="18" t="s">
        <v>49</v>
      </c>
      <c r="D429" s="25" t="s">
        <v>1638</v>
      </c>
      <c r="E429" s="29" t="s">
        <v>1639</v>
      </c>
      <c r="F429" s="29" t="s">
        <v>111</v>
      </c>
      <c r="G429" s="29" t="s">
        <v>1640</v>
      </c>
      <c r="H429" s="29" t="s">
        <v>1641</v>
      </c>
      <c r="I429" s="17" t="s">
        <v>1642</v>
      </c>
      <c r="J429" s="17"/>
      <c r="K429" s="18" t="s">
        <v>72</v>
      </c>
      <c r="L429" s="17">
        <v>0</v>
      </c>
      <c r="M429" s="17">
        <v>231010000</v>
      </c>
      <c r="N429" s="18" t="s">
        <v>57</v>
      </c>
      <c r="O429" s="17" t="s">
        <v>459</v>
      </c>
      <c r="P429" s="18" t="s">
        <v>57</v>
      </c>
      <c r="Q429" s="18" t="s">
        <v>59</v>
      </c>
      <c r="R429" s="18" t="s">
        <v>74</v>
      </c>
      <c r="S429" s="18" t="s">
        <v>88</v>
      </c>
      <c r="T429" s="20">
        <v>166</v>
      </c>
      <c r="U429" s="26" t="s">
        <v>89</v>
      </c>
      <c r="V429" s="17">
        <v>24</v>
      </c>
      <c r="W429" s="19">
        <v>30000</v>
      </c>
      <c r="X429" s="23">
        <f>V429*W429</f>
        <v>720000</v>
      </c>
      <c r="Y429" s="23">
        <f>X429*1.12</f>
        <v>806400.0000000001</v>
      </c>
      <c r="Z429" s="18"/>
      <c r="AA429" s="18" t="s">
        <v>65</v>
      </c>
      <c r="AB429" s="18"/>
    </row>
    <row r="430" spans="1:28" ht="102">
      <c r="A430" s="17" t="s">
        <v>1643</v>
      </c>
      <c r="B430" s="18" t="s">
        <v>204</v>
      </c>
      <c r="C430" s="18" t="s">
        <v>205</v>
      </c>
      <c r="D430" s="17" t="s">
        <v>1644</v>
      </c>
      <c r="E430" s="29" t="s">
        <v>1645</v>
      </c>
      <c r="F430" s="17" t="s">
        <v>1646</v>
      </c>
      <c r="G430" s="29" t="s">
        <v>1647</v>
      </c>
      <c r="H430" s="29" t="s">
        <v>1648</v>
      </c>
      <c r="I430" s="17" t="s">
        <v>1649</v>
      </c>
      <c r="J430" s="20"/>
      <c r="K430" s="20" t="s">
        <v>72</v>
      </c>
      <c r="L430" s="20" t="s">
        <v>212</v>
      </c>
      <c r="M430" s="17">
        <v>231010000</v>
      </c>
      <c r="N430" s="18" t="s">
        <v>57</v>
      </c>
      <c r="O430" s="20" t="s">
        <v>107</v>
      </c>
      <c r="P430" s="18" t="s">
        <v>1650</v>
      </c>
      <c r="Q430" s="18" t="s">
        <v>59</v>
      </c>
      <c r="R430" s="18" t="s">
        <v>74</v>
      </c>
      <c r="S430" s="18" t="s">
        <v>88</v>
      </c>
      <c r="T430" s="20">
        <v>796</v>
      </c>
      <c r="U430" s="18" t="s">
        <v>129</v>
      </c>
      <c r="V430" s="17">
        <v>4300</v>
      </c>
      <c r="W430" s="19">
        <v>60</v>
      </c>
      <c r="X430" s="23">
        <v>0</v>
      </c>
      <c r="Y430" s="23">
        <f>X430*(1+12%)</f>
        <v>0</v>
      </c>
      <c r="Z430" s="18"/>
      <c r="AA430" s="18" t="s">
        <v>65</v>
      </c>
      <c r="AB430" s="18">
        <v>11</v>
      </c>
    </row>
    <row r="431" spans="1:28" ht="102">
      <c r="A431" s="17" t="s">
        <v>1651</v>
      </c>
      <c r="B431" s="18" t="s">
        <v>204</v>
      </c>
      <c r="C431" s="18" t="s">
        <v>205</v>
      </c>
      <c r="D431" s="17" t="s">
        <v>1644</v>
      </c>
      <c r="E431" s="29" t="s">
        <v>1645</v>
      </c>
      <c r="F431" s="17" t="s">
        <v>1646</v>
      </c>
      <c r="G431" s="29" t="s">
        <v>1647</v>
      </c>
      <c r="H431" s="29" t="s">
        <v>1648</v>
      </c>
      <c r="I431" s="17" t="s">
        <v>1649</v>
      </c>
      <c r="J431" s="20"/>
      <c r="K431" s="20" t="s">
        <v>72</v>
      </c>
      <c r="L431" s="20" t="s">
        <v>212</v>
      </c>
      <c r="M431" s="17">
        <v>231010000</v>
      </c>
      <c r="N431" s="18" t="s">
        <v>57</v>
      </c>
      <c r="O431" s="17" t="s">
        <v>113</v>
      </c>
      <c r="P431" s="18" t="s">
        <v>1650</v>
      </c>
      <c r="Q431" s="18" t="s">
        <v>59</v>
      </c>
      <c r="R431" s="18" t="s">
        <v>74</v>
      </c>
      <c r="S431" s="18" t="s">
        <v>88</v>
      </c>
      <c r="T431" s="20">
        <v>796</v>
      </c>
      <c r="U431" s="18" t="s">
        <v>129</v>
      </c>
      <c r="V431" s="17">
        <v>4300</v>
      </c>
      <c r="W431" s="19">
        <v>60</v>
      </c>
      <c r="X431" s="23">
        <f>W431*V431</f>
        <v>258000</v>
      </c>
      <c r="Y431" s="23">
        <f>X431*(1+12%)</f>
        <v>288960</v>
      </c>
      <c r="Z431" s="18"/>
      <c r="AA431" s="18" t="s">
        <v>65</v>
      </c>
      <c r="AB431" s="18"/>
    </row>
    <row r="432" spans="1:28" ht="102">
      <c r="A432" s="17" t="s">
        <v>1652</v>
      </c>
      <c r="B432" s="18" t="s">
        <v>204</v>
      </c>
      <c r="C432" s="18" t="s">
        <v>205</v>
      </c>
      <c r="D432" s="25" t="s">
        <v>1653</v>
      </c>
      <c r="E432" s="29" t="s">
        <v>1654</v>
      </c>
      <c r="F432" s="29" t="s">
        <v>1655</v>
      </c>
      <c r="G432" s="29" t="s">
        <v>1656</v>
      </c>
      <c r="H432" s="101" t="s">
        <v>1657</v>
      </c>
      <c r="I432" s="17" t="s">
        <v>1658</v>
      </c>
      <c r="J432" s="20"/>
      <c r="K432" s="20" t="s">
        <v>72</v>
      </c>
      <c r="L432" s="20" t="s">
        <v>1557</v>
      </c>
      <c r="M432" s="17">
        <v>231010000</v>
      </c>
      <c r="N432" s="18" t="s">
        <v>57</v>
      </c>
      <c r="O432" s="20" t="s">
        <v>96</v>
      </c>
      <c r="P432" s="18" t="s">
        <v>57</v>
      </c>
      <c r="Q432" s="18" t="s">
        <v>59</v>
      </c>
      <c r="R432" s="18" t="s">
        <v>74</v>
      </c>
      <c r="S432" s="18" t="s">
        <v>88</v>
      </c>
      <c r="T432" s="20">
        <v>5108</v>
      </c>
      <c r="U432" s="25" t="s">
        <v>191</v>
      </c>
      <c r="V432" s="17">
        <v>16</v>
      </c>
      <c r="W432" s="33">
        <v>5000</v>
      </c>
      <c r="X432" s="23">
        <v>0</v>
      </c>
      <c r="Y432" s="23">
        <f>X432*(1+12%)</f>
        <v>0</v>
      </c>
      <c r="Z432" s="18" t="s">
        <v>1245</v>
      </c>
      <c r="AA432" s="18" t="s">
        <v>65</v>
      </c>
      <c r="AB432" s="18">
        <v>11</v>
      </c>
    </row>
    <row r="433" spans="1:28" ht="102">
      <c r="A433" s="17" t="s">
        <v>1659</v>
      </c>
      <c r="B433" s="18" t="s">
        <v>204</v>
      </c>
      <c r="C433" s="18" t="s">
        <v>205</v>
      </c>
      <c r="D433" s="25" t="s">
        <v>1653</v>
      </c>
      <c r="E433" s="29" t="s">
        <v>1654</v>
      </c>
      <c r="F433" s="29" t="s">
        <v>1655</v>
      </c>
      <c r="G433" s="29" t="s">
        <v>1656</v>
      </c>
      <c r="H433" s="101" t="s">
        <v>1657</v>
      </c>
      <c r="I433" s="17" t="s">
        <v>1658</v>
      </c>
      <c r="J433" s="20"/>
      <c r="K433" s="20" t="s">
        <v>72</v>
      </c>
      <c r="L433" s="20" t="s">
        <v>1557</v>
      </c>
      <c r="M433" s="17">
        <v>231010000</v>
      </c>
      <c r="N433" s="18" t="s">
        <v>57</v>
      </c>
      <c r="O433" s="18" t="s">
        <v>99</v>
      </c>
      <c r="P433" s="18" t="s">
        <v>57</v>
      </c>
      <c r="Q433" s="18" t="s">
        <v>59</v>
      </c>
      <c r="R433" s="18" t="s">
        <v>74</v>
      </c>
      <c r="S433" s="18" t="s">
        <v>88</v>
      </c>
      <c r="T433" s="20">
        <v>5108</v>
      </c>
      <c r="U433" s="25" t="s">
        <v>191</v>
      </c>
      <c r="V433" s="17">
        <v>16</v>
      </c>
      <c r="W433" s="33">
        <v>5000</v>
      </c>
      <c r="X433" s="23">
        <v>0</v>
      </c>
      <c r="Y433" s="23">
        <v>0</v>
      </c>
      <c r="Z433" s="18" t="s">
        <v>1245</v>
      </c>
      <c r="AA433" s="18" t="s">
        <v>65</v>
      </c>
      <c r="AB433" s="18" t="s">
        <v>1660</v>
      </c>
    </row>
    <row r="434" spans="1:28" ht="89.25">
      <c r="A434" s="17" t="s">
        <v>1661</v>
      </c>
      <c r="B434" s="18" t="s">
        <v>204</v>
      </c>
      <c r="C434" s="18" t="s">
        <v>205</v>
      </c>
      <c r="D434" s="25" t="s">
        <v>1653</v>
      </c>
      <c r="E434" s="29" t="s">
        <v>1654</v>
      </c>
      <c r="F434" s="29" t="s">
        <v>1655</v>
      </c>
      <c r="G434" s="29" t="s">
        <v>1656</v>
      </c>
      <c r="H434" s="101" t="s">
        <v>1657</v>
      </c>
      <c r="I434" s="17" t="s">
        <v>1658</v>
      </c>
      <c r="J434" s="20"/>
      <c r="K434" s="20" t="s">
        <v>72</v>
      </c>
      <c r="L434" s="20" t="s">
        <v>1557</v>
      </c>
      <c r="M434" s="17">
        <v>231010000</v>
      </c>
      <c r="N434" s="18" t="s">
        <v>57</v>
      </c>
      <c r="O434" s="18" t="s">
        <v>99</v>
      </c>
      <c r="P434" s="18" t="s">
        <v>57</v>
      </c>
      <c r="Q434" s="18" t="s">
        <v>59</v>
      </c>
      <c r="R434" s="18" t="s">
        <v>1662</v>
      </c>
      <c r="S434" s="18" t="s">
        <v>194</v>
      </c>
      <c r="T434" s="20">
        <v>5108</v>
      </c>
      <c r="U434" s="25" t="s">
        <v>191</v>
      </c>
      <c r="V434" s="17">
        <v>16</v>
      </c>
      <c r="W434" s="33">
        <v>5000</v>
      </c>
      <c r="X434" s="23">
        <f>W434*V434</f>
        <v>80000</v>
      </c>
      <c r="Y434" s="23">
        <f>X434*(1+12%)</f>
        <v>89600.00000000001</v>
      </c>
      <c r="Z434" s="18" t="s">
        <v>64</v>
      </c>
      <c r="AA434" s="18" t="s">
        <v>65</v>
      </c>
      <c r="AB434" s="18"/>
    </row>
    <row r="435" spans="1:28" ht="140.25">
      <c r="A435" s="17" t="s">
        <v>1663</v>
      </c>
      <c r="B435" s="18" t="s">
        <v>204</v>
      </c>
      <c r="C435" s="18" t="s">
        <v>205</v>
      </c>
      <c r="D435" s="17" t="s">
        <v>206</v>
      </c>
      <c r="E435" s="18" t="s">
        <v>207</v>
      </c>
      <c r="F435" s="17" t="s">
        <v>208</v>
      </c>
      <c r="G435" s="17" t="s">
        <v>209</v>
      </c>
      <c r="H435" s="101" t="s">
        <v>1664</v>
      </c>
      <c r="I435" s="17" t="s">
        <v>211</v>
      </c>
      <c r="J435" s="20"/>
      <c r="K435" s="20" t="s">
        <v>72</v>
      </c>
      <c r="L435" s="20" t="s">
        <v>212</v>
      </c>
      <c r="M435" s="17">
        <v>231010000</v>
      </c>
      <c r="N435" s="18" t="s">
        <v>57</v>
      </c>
      <c r="O435" s="20" t="s">
        <v>213</v>
      </c>
      <c r="P435" s="18" t="s">
        <v>57</v>
      </c>
      <c r="Q435" s="18" t="s">
        <v>59</v>
      </c>
      <c r="R435" s="18" t="s">
        <v>74</v>
      </c>
      <c r="S435" s="18" t="s">
        <v>88</v>
      </c>
      <c r="T435" s="20">
        <v>796</v>
      </c>
      <c r="U435" s="18" t="s">
        <v>129</v>
      </c>
      <c r="V435" s="17">
        <v>1</v>
      </c>
      <c r="W435" s="19">
        <v>25000</v>
      </c>
      <c r="X435" s="23">
        <f>W435*V435</f>
        <v>25000</v>
      </c>
      <c r="Y435" s="23">
        <f>X435*(1+12%)</f>
        <v>28000.000000000004</v>
      </c>
      <c r="Z435" s="18"/>
      <c r="AA435" s="18" t="s">
        <v>65</v>
      </c>
      <c r="AB435" s="18"/>
    </row>
    <row r="436" spans="1:28" ht="89.25">
      <c r="A436" s="17" t="s">
        <v>1665</v>
      </c>
      <c r="B436" s="18" t="s">
        <v>204</v>
      </c>
      <c r="C436" s="18" t="s">
        <v>1666</v>
      </c>
      <c r="D436" s="18" t="s">
        <v>1667</v>
      </c>
      <c r="E436" s="18" t="s">
        <v>1668</v>
      </c>
      <c r="F436" s="18" t="s">
        <v>1669</v>
      </c>
      <c r="G436" s="18" t="s">
        <v>1670</v>
      </c>
      <c r="H436" s="18" t="s">
        <v>1671</v>
      </c>
      <c r="I436" s="27" t="s">
        <v>1672</v>
      </c>
      <c r="J436" s="27"/>
      <c r="K436" s="20" t="s">
        <v>72</v>
      </c>
      <c r="L436" s="20" t="s">
        <v>212</v>
      </c>
      <c r="M436" s="20" t="s">
        <v>56</v>
      </c>
      <c r="N436" s="20" t="s">
        <v>1673</v>
      </c>
      <c r="O436" s="20" t="s">
        <v>80</v>
      </c>
      <c r="P436" s="20" t="s">
        <v>1673</v>
      </c>
      <c r="Q436" s="20" t="s">
        <v>59</v>
      </c>
      <c r="R436" s="36" t="s">
        <v>501</v>
      </c>
      <c r="S436" s="18" t="s">
        <v>88</v>
      </c>
      <c r="T436" s="20" t="s">
        <v>157</v>
      </c>
      <c r="U436" s="18" t="s">
        <v>129</v>
      </c>
      <c r="V436" s="17">
        <v>4</v>
      </c>
      <c r="W436" s="66">
        <v>6500</v>
      </c>
      <c r="X436" s="94">
        <f>W436*V436</f>
        <v>26000</v>
      </c>
      <c r="Y436" s="94">
        <f>X436*1.12</f>
        <v>29120.000000000004</v>
      </c>
      <c r="Z436" s="68"/>
      <c r="AA436" s="68" t="s">
        <v>65</v>
      </c>
      <c r="AB436" s="17"/>
    </row>
    <row r="437" spans="1:28" ht="102">
      <c r="A437" s="17" t="s">
        <v>1674</v>
      </c>
      <c r="B437" s="18" t="s">
        <v>204</v>
      </c>
      <c r="C437" s="12" t="s">
        <v>1666</v>
      </c>
      <c r="D437" s="18" t="s">
        <v>1675</v>
      </c>
      <c r="E437" s="29" t="s">
        <v>1676</v>
      </c>
      <c r="F437" s="29" t="s">
        <v>1677</v>
      </c>
      <c r="G437" s="17" t="s">
        <v>1678</v>
      </c>
      <c r="H437" s="29" t="s">
        <v>1679</v>
      </c>
      <c r="I437" s="12" t="s">
        <v>1680</v>
      </c>
      <c r="J437" s="12"/>
      <c r="K437" s="12" t="s">
        <v>55</v>
      </c>
      <c r="L437" s="87">
        <v>100</v>
      </c>
      <c r="M437" s="20" t="s">
        <v>56</v>
      </c>
      <c r="N437" s="103" t="s">
        <v>1681</v>
      </c>
      <c r="O437" s="87" t="s">
        <v>1682</v>
      </c>
      <c r="P437" s="103" t="s">
        <v>1681</v>
      </c>
      <c r="Q437" s="12"/>
      <c r="R437" s="18" t="s">
        <v>1683</v>
      </c>
      <c r="S437" s="18" t="s">
        <v>88</v>
      </c>
      <c r="T437" s="20">
        <v>233</v>
      </c>
      <c r="U437" s="18" t="s">
        <v>1684</v>
      </c>
      <c r="V437" s="104">
        <f>X437/W437</f>
        <v>163.70477947796886</v>
      </c>
      <c r="W437" s="19">
        <v>12827.97</v>
      </c>
      <c r="X437" s="94">
        <v>2100000</v>
      </c>
      <c r="Y437" s="94">
        <f>X437*1.12</f>
        <v>2352000</v>
      </c>
      <c r="Z437" s="105"/>
      <c r="AA437" s="68" t="s">
        <v>65</v>
      </c>
      <c r="AB437" s="17"/>
    </row>
    <row r="438" spans="1:28" ht="178.5">
      <c r="A438" s="17" t="s">
        <v>1685</v>
      </c>
      <c r="B438" s="18" t="s">
        <v>204</v>
      </c>
      <c r="C438" s="12" t="s">
        <v>1666</v>
      </c>
      <c r="D438" s="32" t="s">
        <v>1686</v>
      </c>
      <c r="E438" s="32" t="s">
        <v>364</v>
      </c>
      <c r="F438" s="32" t="s">
        <v>364</v>
      </c>
      <c r="G438" s="32" t="s">
        <v>1687</v>
      </c>
      <c r="H438" s="32" t="s">
        <v>1688</v>
      </c>
      <c r="I438" s="32"/>
      <c r="J438" s="32"/>
      <c r="K438" s="18" t="s">
        <v>72</v>
      </c>
      <c r="L438" s="22">
        <v>90</v>
      </c>
      <c r="M438" s="20" t="s">
        <v>56</v>
      </c>
      <c r="N438" s="17" t="s">
        <v>57</v>
      </c>
      <c r="O438" s="17" t="s">
        <v>173</v>
      </c>
      <c r="P438" s="17" t="s">
        <v>57</v>
      </c>
      <c r="Q438" s="18" t="s">
        <v>59</v>
      </c>
      <c r="R438" s="20" t="s">
        <v>74</v>
      </c>
      <c r="S438" s="18" t="s">
        <v>75</v>
      </c>
      <c r="T438" s="20">
        <v>796</v>
      </c>
      <c r="U438" s="18" t="s">
        <v>129</v>
      </c>
      <c r="V438" s="17">
        <v>4</v>
      </c>
      <c r="W438" s="33">
        <v>20535.714285714283</v>
      </c>
      <c r="X438" s="23">
        <f>V438*W438</f>
        <v>82142.85714285713</v>
      </c>
      <c r="Y438" s="23">
        <f>X438*1.12</f>
        <v>92000</v>
      </c>
      <c r="Z438" s="18" t="s">
        <v>64</v>
      </c>
      <c r="AA438" s="18" t="s">
        <v>65</v>
      </c>
      <c r="AB438" s="18"/>
    </row>
    <row r="439" spans="1:28" ht="102">
      <c r="A439" s="17" t="s">
        <v>1689</v>
      </c>
      <c r="B439" s="18" t="s">
        <v>204</v>
      </c>
      <c r="C439" s="32" t="s">
        <v>49</v>
      </c>
      <c r="D439" s="32" t="s">
        <v>1690</v>
      </c>
      <c r="E439" s="29" t="s">
        <v>364</v>
      </c>
      <c r="F439" s="29" t="s">
        <v>364</v>
      </c>
      <c r="G439" s="18" t="s">
        <v>1691</v>
      </c>
      <c r="H439" s="29" t="s">
        <v>1692</v>
      </c>
      <c r="I439" s="32"/>
      <c r="J439" s="32"/>
      <c r="K439" s="18" t="s">
        <v>72</v>
      </c>
      <c r="L439" s="22">
        <v>90</v>
      </c>
      <c r="M439" s="20" t="s">
        <v>56</v>
      </c>
      <c r="N439" s="17" t="s">
        <v>57</v>
      </c>
      <c r="O439" s="17" t="s">
        <v>173</v>
      </c>
      <c r="P439" s="17" t="s">
        <v>57</v>
      </c>
      <c r="Q439" s="18" t="s">
        <v>59</v>
      </c>
      <c r="R439" s="20" t="s">
        <v>74</v>
      </c>
      <c r="S439" s="18" t="s">
        <v>75</v>
      </c>
      <c r="T439" s="20">
        <v>796</v>
      </c>
      <c r="U439" s="18" t="s">
        <v>129</v>
      </c>
      <c r="V439" s="17">
        <v>5</v>
      </c>
      <c r="W439" s="33">
        <v>11607</v>
      </c>
      <c r="X439" s="23">
        <f>V439*W439</f>
        <v>58035</v>
      </c>
      <c r="Y439" s="23">
        <f aca="true" t="shared" si="16" ref="Y439:Y532">X439*1.12</f>
        <v>64999.200000000004</v>
      </c>
      <c r="Z439" s="18" t="s">
        <v>64</v>
      </c>
      <c r="AA439" s="18" t="s">
        <v>65</v>
      </c>
      <c r="AB439" s="18"/>
    </row>
    <row r="440" spans="1:28" ht="165.75">
      <c r="A440" s="17" t="s">
        <v>1693</v>
      </c>
      <c r="B440" s="18" t="s">
        <v>204</v>
      </c>
      <c r="C440" s="32" t="s">
        <v>49</v>
      </c>
      <c r="D440" s="32" t="s">
        <v>1694</v>
      </c>
      <c r="E440" s="32" t="s">
        <v>364</v>
      </c>
      <c r="F440" s="32" t="s">
        <v>364</v>
      </c>
      <c r="G440" s="32" t="s">
        <v>1695</v>
      </c>
      <c r="H440" s="32" t="s">
        <v>1696</v>
      </c>
      <c r="I440" s="32"/>
      <c r="J440" s="32"/>
      <c r="K440" s="18" t="s">
        <v>72</v>
      </c>
      <c r="L440" s="17">
        <v>90</v>
      </c>
      <c r="M440" s="20" t="s">
        <v>56</v>
      </c>
      <c r="N440" s="17" t="s">
        <v>57</v>
      </c>
      <c r="O440" s="17" t="s">
        <v>173</v>
      </c>
      <c r="P440" s="17" t="s">
        <v>57</v>
      </c>
      <c r="Q440" s="18" t="s">
        <v>59</v>
      </c>
      <c r="R440" s="20" t="s">
        <v>74</v>
      </c>
      <c r="S440" s="18" t="s">
        <v>75</v>
      </c>
      <c r="T440" s="20">
        <v>796</v>
      </c>
      <c r="U440" s="18" t="s">
        <v>129</v>
      </c>
      <c r="V440" s="17">
        <v>5</v>
      </c>
      <c r="W440" s="33">
        <v>16000</v>
      </c>
      <c r="X440" s="23">
        <f>V440*W440</f>
        <v>80000</v>
      </c>
      <c r="Y440" s="23">
        <f t="shared" si="16"/>
        <v>89600.00000000001</v>
      </c>
      <c r="Z440" s="18" t="s">
        <v>64</v>
      </c>
      <c r="AA440" s="18" t="s">
        <v>65</v>
      </c>
      <c r="AB440" s="18"/>
    </row>
    <row r="441" spans="1:28" ht="114.75">
      <c r="A441" s="17" t="s">
        <v>1697</v>
      </c>
      <c r="B441" s="18" t="s">
        <v>204</v>
      </c>
      <c r="C441" s="32" t="s">
        <v>49</v>
      </c>
      <c r="D441" s="32" t="s">
        <v>363</v>
      </c>
      <c r="E441" s="32" t="s">
        <v>364</v>
      </c>
      <c r="F441" s="32" t="s">
        <v>364</v>
      </c>
      <c r="G441" s="32" t="s">
        <v>1698</v>
      </c>
      <c r="H441" s="32" t="s">
        <v>1699</v>
      </c>
      <c r="I441" s="29"/>
      <c r="J441" s="29"/>
      <c r="K441" s="18" t="s">
        <v>72</v>
      </c>
      <c r="L441" s="17">
        <v>90</v>
      </c>
      <c r="M441" s="20" t="s">
        <v>56</v>
      </c>
      <c r="N441" s="17" t="s">
        <v>57</v>
      </c>
      <c r="O441" s="17" t="s">
        <v>173</v>
      </c>
      <c r="P441" s="17" t="s">
        <v>57</v>
      </c>
      <c r="Q441" s="18" t="s">
        <v>59</v>
      </c>
      <c r="R441" s="20" t="s">
        <v>74</v>
      </c>
      <c r="S441" s="18" t="s">
        <v>75</v>
      </c>
      <c r="T441" s="20">
        <v>796</v>
      </c>
      <c r="U441" s="18" t="s">
        <v>129</v>
      </c>
      <c r="V441" s="17">
        <v>16</v>
      </c>
      <c r="W441" s="33">
        <v>33000</v>
      </c>
      <c r="X441" s="23">
        <f>V441*W441</f>
        <v>528000</v>
      </c>
      <c r="Y441" s="23">
        <f t="shared" si="16"/>
        <v>591360</v>
      </c>
      <c r="Z441" s="18" t="s">
        <v>64</v>
      </c>
      <c r="AA441" s="18" t="s">
        <v>65</v>
      </c>
      <c r="AB441" s="18"/>
    </row>
    <row r="442" spans="1:28" ht="165.75">
      <c r="A442" s="17" t="s">
        <v>1700</v>
      </c>
      <c r="B442" s="18" t="s">
        <v>204</v>
      </c>
      <c r="C442" s="32" t="s">
        <v>49</v>
      </c>
      <c r="D442" s="106" t="s">
        <v>1701</v>
      </c>
      <c r="E442" s="18" t="s">
        <v>364</v>
      </c>
      <c r="F442" s="17" t="s">
        <v>364</v>
      </c>
      <c r="G442" s="18" t="s">
        <v>1702</v>
      </c>
      <c r="H442" s="17" t="s">
        <v>1703</v>
      </c>
      <c r="I442" s="29"/>
      <c r="J442" s="29"/>
      <c r="K442" s="18" t="s">
        <v>72</v>
      </c>
      <c r="L442" s="17">
        <v>90</v>
      </c>
      <c r="M442" s="20" t="s">
        <v>56</v>
      </c>
      <c r="N442" s="17" t="s">
        <v>57</v>
      </c>
      <c r="O442" s="17" t="s">
        <v>173</v>
      </c>
      <c r="P442" s="17" t="s">
        <v>57</v>
      </c>
      <c r="Q442" s="18" t="s">
        <v>59</v>
      </c>
      <c r="R442" s="20" t="s">
        <v>74</v>
      </c>
      <c r="S442" s="18" t="s">
        <v>75</v>
      </c>
      <c r="T442" s="20">
        <v>796</v>
      </c>
      <c r="U442" s="18" t="s">
        <v>129</v>
      </c>
      <c r="V442" s="17">
        <v>8</v>
      </c>
      <c r="W442" s="33">
        <v>9821</v>
      </c>
      <c r="X442" s="23">
        <f>V442*W442</f>
        <v>78568</v>
      </c>
      <c r="Y442" s="23">
        <f t="shared" si="16"/>
        <v>87996.16</v>
      </c>
      <c r="Z442" s="18" t="s">
        <v>64</v>
      </c>
      <c r="AA442" s="18" t="s">
        <v>65</v>
      </c>
      <c r="AB442" s="18" t="s">
        <v>1704</v>
      </c>
    </row>
    <row r="443" spans="1:28" ht="102">
      <c r="A443" s="17" t="s">
        <v>1705</v>
      </c>
      <c r="B443" s="32" t="s">
        <v>48</v>
      </c>
      <c r="C443" s="32" t="s">
        <v>49</v>
      </c>
      <c r="D443" s="17" t="s">
        <v>1706</v>
      </c>
      <c r="E443" s="18" t="s">
        <v>1707</v>
      </c>
      <c r="F443" s="17" t="s">
        <v>1708</v>
      </c>
      <c r="G443" s="18" t="s">
        <v>1709</v>
      </c>
      <c r="H443" s="17" t="s">
        <v>1710</v>
      </c>
      <c r="I443" s="29" t="s">
        <v>1711</v>
      </c>
      <c r="J443" s="29"/>
      <c r="K443" s="18" t="s">
        <v>72</v>
      </c>
      <c r="L443" s="17">
        <v>0</v>
      </c>
      <c r="M443" s="20" t="s">
        <v>56</v>
      </c>
      <c r="N443" s="17" t="s">
        <v>57</v>
      </c>
      <c r="O443" s="17" t="s">
        <v>789</v>
      </c>
      <c r="P443" s="17" t="s">
        <v>57</v>
      </c>
      <c r="Q443" s="18" t="s">
        <v>59</v>
      </c>
      <c r="R443" s="20" t="s">
        <v>501</v>
      </c>
      <c r="S443" s="36" t="s">
        <v>88</v>
      </c>
      <c r="T443" s="20">
        <v>796</v>
      </c>
      <c r="U443" s="18" t="s">
        <v>129</v>
      </c>
      <c r="V443" s="17">
        <v>1</v>
      </c>
      <c r="W443" s="33">
        <v>380000</v>
      </c>
      <c r="X443" s="23">
        <v>0</v>
      </c>
      <c r="Y443" s="23">
        <v>0</v>
      </c>
      <c r="Z443" s="18"/>
      <c r="AA443" s="18" t="s">
        <v>65</v>
      </c>
      <c r="AB443" s="18">
        <v>7</v>
      </c>
    </row>
    <row r="444" spans="1:28" ht="102">
      <c r="A444" s="17" t="s">
        <v>1712</v>
      </c>
      <c r="B444" s="32" t="s">
        <v>48</v>
      </c>
      <c r="C444" s="32" t="s">
        <v>49</v>
      </c>
      <c r="D444" s="17" t="s">
        <v>1706</v>
      </c>
      <c r="E444" s="18" t="s">
        <v>1707</v>
      </c>
      <c r="F444" s="17" t="s">
        <v>1708</v>
      </c>
      <c r="G444" s="18" t="s">
        <v>1709</v>
      </c>
      <c r="H444" s="17" t="s">
        <v>1710</v>
      </c>
      <c r="I444" s="29" t="s">
        <v>1711</v>
      </c>
      <c r="J444" s="29"/>
      <c r="K444" s="18" t="s">
        <v>55</v>
      </c>
      <c r="L444" s="17">
        <v>0</v>
      </c>
      <c r="M444" s="20" t="s">
        <v>56</v>
      </c>
      <c r="N444" s="17" t="s">
        <v>57</v>
      </c>
      <c r="O444" s="17" t="s">
        <v>789</v>
      </c>
      <c r="P444" s="17" t="s">
        <v>57</v>
      </c>
      <c r="Q444" s="18" t="s">
        <v>59</v>
      </c>
      <c r="R444" s="20" t="s">
        <v>501</v>
      </c>
      <c r="S444" s="36" t="s">
        <v>88</v>
      </c>
      <c r="T444" s="20">
        <v>796</v>
      </c>
      <c r="U444" s="18" t="s">
        <v>129</v>
      </c>
      <c r="V444" s="17">
        <v>1</v>
      </c>
      <c r="W444" s="33">
        <v>380000</v>
      </c>
      <c r="X444" s="23">
        <v>0</v>
      </c>
      <c r="Y444" s="23">
        <f>X444*1.12</f>
        <v>0</v>
      </c>
      <c r="Z444" s="18"/>
      <c r="AA444" s="18" t="s">
        <v>65</v>
      </c>
      <c r="AB444" s="18" t="s">
        <v>122</v>
      </c>
    </row>
    <row r="445" spans="1:28" ht="102">
      <c r="A445" s="17" t="s">
        <v>1713</v>
      </c>
      <c r="B445" s="39" t="s">
        <v>48</v>
      </c>
      <c r="C445" s="39" t="s">
        <v>49</v>
      </c>
      <c r="D445" s="39" t="s">
        <v>1714</v>
      </c>
      <c r="E445" s="39" t="s">
        <v>1715</v>
      </c>
      <c r="F445" s="39" t="s">
        <v>1716</v>
      </c>
      <c r="G445" s="39" t="s">
        <v>1717</v>
      </c>
      <c r="H445" s="39" t="s">
        <v>1718</v>
      </c>
      <c r="I445" s="39" t="s">
        <v>1719</v>
      </c>
      <c r="J445" s="39"/>
      <c r="K445" s="18" t="s">
        <v>72</v>
      </c>
      <c r="L445" s="18">
        <v>0</v>
      </c>
      <c r="M445" s="20" t="s">
        <v>56</v>
      </c>
      <c r="N445" s="18" t="s">
        <v>57</v>
      </c>
      <c r="O445" s="21" t="s">
        <v>789</v>
      </c>
      <c r="P445" s="18" t="s">
        <v>57</v>
      </c>
      <c r="Q445" s="18" t="s">
        <v>59</v>
      </c>
      <c r="R445" s="18" t="s">
        <v>501</v>
      </c>
      <c r="S445" s="36" t="s">
        <v>88</v>
      </c>
      <c r="T445" s="18">
        <v>796</v>
      </c>
      <c r="U445" s="18" t="s">
        <v>129</v>
      </c>
      <c r="V445" s="33">
        <v>1</v>
      </c>
      <c r="W445" s="33">
        <v>560000</v>
      </c>
      <c r="X445" s="83">
        <v>0</v>
      </c>
      <c r="Y445" s="83">
        <f>X445*1.12</f>
        <v>0</v>
      </c>
      <c r="Z445" s="18"/>
      <c r="AA445" s="18" t="s">
        <v>65</v>
      </c>
      <c r="AB445" s="18" t="s">
        <v>122</v>
      </c>
    </row>
    <row r="446" spans="1:28" ht="102">
      <c r="A446" s="17" t="s">
        <v>1720</v>
      </c>
      <c r="B446" s="18" t="s">
        <v>48</v>
      </c>
      <c r="C446" s="18" t="s">
        <v>49</v>
      </c>
      <c r="D446" s="107" t="s">
        <v>1721</v>
      </c>
      <c r="E446" s="107" t="s">
        <v>1722</v>
      </c>
      <c r="F446" s="107" t="s">
        <v>1723</v>
      </c>
      <c r="G446" s="107" t="s">
        <v>1724</v>
      </c>
      <c r="H446" s="107" t="s">
        <v>1725</v>
      </c>
      <c r="I446" s="107" t="s">
        <v>1726</v>
      </c>
      <c r="J446" s="107"/>
      <c r="K446" s="108" t="s">
        <v>72</v>
      </c>
      <c r="L446" s="108">
        <v>0</v>
      </c>
      <c r="M446" s="20" t="s">
        <v>56</v>
      </c>
      <c r="N446" s="108" t="s">
        <v>57</v>
      </c>
      <c r="O446" s="109" t="s">
        <v>789</v>
      </c>
      <c r="P446" s="108" t="s">
        <v>57</v>
      </c>
      <c r="Q446" s="18" t="s">
        <v>59</v>
      </c>
      <c r="R446" s="108" t="s">
        <v>74</v>
      </c>
      <c r="S446" s="36" t="s">
        <v>88</v>
      </c>
      <c r="T446" s="110">
        <v>796</v>
      </c>
      <c r="U446" s="17" t="s">
        <v>129</v>
      </c>
      <c r="V446" s="17">
        <v>1</v>
      </c>
      <c r="W446" s="111">
        <v>59999.99999999999</v>
      </c>
      <c r="X446" s="112">
        <v>0</v>
      </c>
      <c r="Y446" s="23">
        <f t="shared" si="16"/>
        <v>0</v>
      </c>
      <c r="Z446" s="108"/>
      <c r="AA446" s="18" t="s">
        <v>65</v>
      </c>
      <c r="AB446" s="18">
        <v>7</v>
      </c>
    </row>
    <row r="447" spans="1:28" ht="102">
      <c r="A447" s="17" t="s">
        <v>1727</v>
      </c>
      <c r="B447" s="18" t="s">
        <v>48</v>
      </c>
      <c r="C447" s="18" t="s">
        <v>49</v>
      </c>
      <c r="D447" s="107" t="s">
        <v>1721</v>
      </c>
      <c r="E447" s="107" t="s">
        <v>1722</v>
      </c>
      <c r="F447" s="107" t="s">
        <v>1723</v>
      </c>
      <c r="G447" s="107" t="s">
        <v>1724</v>
      </c>
      <c r="H447" s="107" t="s">
        <v>1725</v>
      </c>
      <c r="I447" s="107" t="s">
        <v>1726</v>
      </c>
      <c r="J447" s="107"/>
      <c r="K447" s="108" t="s">
        <v>55</v>
      </c>
      <c r="L447" s="108">
        <v>0</v>
      </c>
      <c r="M447" s="20" t="s">
        <v>56</v>
      </c>
      <c r="N447" s="108" t="s">
        <v>57</v>
      </c>
      <c r="O447" s="17" t="s">
        <v>789</v>
      </c>
      <c r="P447" s="108" t="s">
        <v>57</v>
      </c>
      <c r="Q447" s="18" t="s">
        <v>59</v>
      </c>
      <c r="R447" s="108" t="s">
        <v>74</v>
      </c>
      <c r="S447" s="36" t="s">
        <v>88</v>
      </c>
      <c r="T447" s="110">
        <v>796</v>
      </c>
      <c r="U447" s="17" t="s">
        <v>129</v>
      </c>
      <c r="V447" s="17">
        <v>1</v>
      </c>
      <c r="W447" s="111">
        <v>59999.99999999999</v>
      </c>
      <c r="X447" s="112">
        <f>V447*W447</f>
        <v>59999.99999999999</v>
      </c>
      <c r="Y447" s="23">
        <f t="shared" si="16"/>
        <v>67200</v>
      </c>
      <c r="Z447" s="108"/>
      <c r="AA447" s="18" t="s">
        <v>65</v>
      </c>
      <c r="AB447" s="24"/>
    </row>
    <row r="448" spans="1:28" ht="102">
      <c r="A448" s="17" t="s">
        <v>1728</v>
      </c>
      <c r="B448" s="18" t="s">
        <v>48</v>
      </c>
      <c r="C448" s="18" t="s">
        <v>49</v>
      </c>
      <c r="D448" s="17" t="s">
        <v>1729</v>
      </c>
      <c r="E448" s="18" t="s">
        <v>1730</v>
      </c>
      <c r="F448" s="17" t="s">
        <v>1731</v>
      </c>
      <c r="G448" s="17" t="s">
        <v>1732</v>
      </c>
      <c r="H448" s="17" t="s">
        <v>1733</v>
      </c>
      <c r="I448" s="18" t="s">
        <v>1734</v>
      </c>
      <c r="J448" s="18"/>
      <c r="K448" s="18" t="s">
        <v>72</v>
      </c>
      <c r="L448" s="17">
        <v>0</v>
      </c>
      <c r="M448" s="20" t="s">
        <v>56</v>
      </c>
      <c r="N448" s="18" t="s">
        <v>57</v>
      </c>
      <c r="O448" s="17" t="s">
        <v>789</v>
      </c>
      <c r="P448" s="18" t="s">
        <v>57</v>
      </c>
      <c r="Q448" s="18" t="s">
        <v>59</v>
      </c>
      <c r="R448" s="18" t="s">
        <v>74</v>
      </c>
      <c r="S448" s="18" t="s">
        <v>88</v>
      </c>
      <c r="T448" s="20">
        <v>796</v>
      </c>
      <c r="U448" s="18" t="s">
        <v>129</v>
      </c>
      <c r="V448" s="17">
        <v>1</v>
      </c>
      <c r="W448" s="33">
        <v>18000</v>
      </c>
      <c r="X448" s="23">
        <v>0</v>
      </c>
      <c r="Y448" s="23">
        <f t="shared" si="16"/>
        <v>0</v>
      </c>
      <c r="Z448" s="108"/>
      <c r="AA448" s="18" t="s">
        <v>65</v>
      </c>
      <c r="AB448" s="18" t="s">
        <v>122</v>
      </c>
    </row>
    <row r="449" spans="1:28" ht="102">
      <c r="A449" s="17" t="s">
        <v>1735</v>
      </c>
      <c r="B449" s="18" t="s">
        <v>48</v>
      </c>
      <c r="C449" s="18" t="s">
        <v>49</v>
      </c>
      <c r="D449" s="107" t="s">
        <v>1736</v>
      </c>
      <c r="E449" s="107" t="s">
        <v>1737</v>
      </c>
      <c r="F449" s="107" t="s">
        <v>1738</v>
      </c>
      <c r="G449" s="107" t="s">
        <v>1724</v>
      </c>
      <c r="H449" s="107" t="s">
        <v>1725</v>
      </c>
      <c r="I449" s="107" t="s">
        <v>1739</v>
      </c>
      <c r="J449" s="107"/>
      <c r="K449" s="108" t="s">
        <v>72</v>
      </c>
      <c r="L449" s="108">
        <v>0</v>
      </c>
      <c r="M449" s="20" t="s">
        <v>56</v>
      </c>
      <c r="N449" s="108" t="s">
        <v>57</v>
      </c>
      <c r="O449" s="109" t="s">
        <v>789</v>
      </c>
      <c r="P449" s="108" t="s">
        <v>57</v>
      </c>
      <c r="Q449" s="18" t="s">
        <v>59</v>
      </c>
      <c r="R449" s="108" t="s">
        <v>74</v>
      </c>
      <c r="S449" s="18" t="s">
        <v>88</v>
      </c>
      <c r="T449" s="110">
        <v>796</v>
      </c>
      <c r="U449" s="17" t="s">
        <v>129</v>
      </c>
      <c r="V449" s="17">
        <v>1</v>
      </c>
      <c r="W449" s="111">
        <v>23999.999999999996</v>
      </c>
      <c r="X449" s="112">
        <v>0</v>
      </c>
      <c r="Y449" s="23">
        <f t="shared" si="16"/>
        <v>0</v>
      </c>
      <c r="Z449" s="108"/>
      <c r="AA449" s="18" t="s">
        <v>65</v>
      </c>
      <c r="AB449" s="18" t="s">
        <v>122</v>
      </c>
    </row>
    <row r="450" spans="1:28" ht="102">
      <c r="A450" s="17" t="s">
        <v>1740</v>
      </c>
      <c r="B450" s="17" t="s">
        <v>48</v>
      </c>
      <c r="C450" s="17" t="s">
        <v>49</v>
      </c>
      <c r="D450" s="17" t="s">
        <v>1741</v>
      </c>
      <c r="E450" s="17" t="s">
        <v>1742</v>
      </c>
      <c r="F450" s="17" t="s">
        <v>1743</v>
      </c>
      <c r="G450" s="17" t="s">
        <v>1744</v>
      </c>
      <c r="H450" s="17" t="s">
        <v>1745</v>
      </c>
      <c r="I450" s="17" t="s">
        <v>1746</v>
      </c>
      <c r="J450" s="17"/>
      <c r="K450" s="18" t="s">
        <v>72</v>
      </c>
      <c r="L450" s="108">
        <v>0</v>
      </c>
      <c r="M450" s="20" t="s">
        <v>56</v>
      </c>
      <c r="N450" s="108" t="s">
        <v>57</v>
      </c>
      <c r="O450" s="109" t="s">
        <v>789</v>
      </c>
      <c r="P450" s="108" t="s">
        <v>57</v>
      </c>
      <c r="Q450" s="18" t="s">
        <v>59</v>
      </c>
      <c r="R450" s="108" t="s">
        <v>74</v>
      </c>
      <c r="S450" s="36" t="s">
        <v>88</v>
      </c>
      <c r="T450" s="110" t="s">
        <v>351</v>
      </c>
      <c r="U450" s="17" t="s">
        <v>1320</v>
      </c>
      <c r="V450" s="17">
        <v>3</v>
      </c>
      <c r="W450" s="111">
        <v>8000</v>
      </c>
      <c r="X450" s="23">
        <v>0</v>
      </c>
      <c r="Y450" s="23">
        <f t="shared" si="16"/>
        <v>0</v>
      </c>
      <c r="Z450" s="108"/>
      <c r="AA450" s="18" t="s">
        <v>65</v>
      </c>
      <c r="AB450" s="18" t="s">
        <v>122</v>
      </c>
    </row>
    <row r="451" spans="1:28" ht="102">
      <c r="A451" s="17" t="s">
        <v>1747</v>
      </c>
      <c r="B451" s="17" t="s">
        <v>48</v>
      </c>
      <c r="C451" s="17" t="s">
        <v>49</v>
      </c>
      <c r="D451" s="17" t="s">
        <v>1748</v>
      </c>
      <c r="E451" s="17" t="s">
        <v>1749</v>
      </c>
      <c r="F451" s="17" t="s">
        <v>1750</v>
      </c>
      <c r="G451" s="17" t="s">
        <v>1744</v>
      </c>
      <c r="H451" s="17" t="s">
        <v>1751</v>
      </c>
      <c r="I451" s="17" t="s">
        <v>1752</v>
      </c>
      <c r="J451" s="17"/>
      <c r="K451" s="18" t="s">
        <v>72</v>
      </c>
      <c r="L451" s="18">
        <v>0</v>
      </c>
      <c r="M451" s="20" t="s">
        <v>56</v>
      </c>
      <c r="N451" s="18" t="s">
        <v>57</v>
      </c>
      <c r="O451" s="29" t="s">
        <v>789</v>
      </c>
      <c r="P451" s="18" t="s">
        <v>57</v>
      </c>
      <c r="Q451" s="18" t="s">
        <v>59</v>
      </c>
      <c r="R451" s="36" t="s">
        <v>74</v>
      </c>
      <c r="S451" s="36" t="s">
        <v>88</v>
      </c>
      <c r="T451" s="20" t="s">
        <v>351</v>
      </c>
      <c r="U451" s="17" t="s">
        <v>1320</v>
      </c>
      <c r="V451" s="17">
        <v>3</v>
      </c>
      <c r="W451" s="33">
        <v>8000</v>
      </c>
      <c r="X451" s="23">
        <v>0</v>
      </c>
      <c r="Y451" s="23">
        <f t="shared" si="16"/>
        <v>0</v>
      </c>
      <c r="Z451" s="18"/>
      <c r="AA451" s="18" t="s">
        <v>65</v>
      </c>
      <c r="AB451" s="18" t="s">
        <v>122</v>
      </c>
    </row>
    <row r="452" spans="1:28" ht="102">
      <c r="A452" s="17" t="s">
        <v>1753</v>
      </c>
      <c r="B452" s="17" t="s">
        <v>48</v>
      </c>
      <c r="C452" s="17" t="s">
        <v>49</v>
      </c>
      <c r="D452" s="17" t="s">
        <v>1754</v>
      </c>
      <c r="E452" s="17" t="s">
        <v>1755</v>
      </c>
      <c r="F452" s="17" t="s">
        <v>1756</v>
      </c>
      <c r="G452" s="17" t="s">
        <v>1757</v>
      </c>
      <c r="H452" s="17" t="s">
        <v>1758</v>
      </c>
      <c r="I452" s="17" t="s">
        <v>1759</v>
      </c>
      <c r="J452" s="17"/>
      <c r="K452" s="18" t="s">
        <v>72</v>
      </c>
      <c r="L452" s="18">
        <v>0</v>
      </c>
      <c r="M452" s="20" t="s">
        <v>56</v>
      </c>
      <c r="N452" s="18" t="s">
        <v>57</v>
      </c>
      <c r="O452" s="18" t="s">
        <v>789</v>
      </c>
      <c r="P452" s="18" t="s">
        <v>57</v>
      </c>
      <c r="Q452" s="18" t="s">
        <v>59</v>
      </c>
      <c r="R452" s="18" t="s">
        <v>74</v>
      </c>
      <c r="S452" s="18" t="s">
        <v>88</v>
      </c>
      <c r="T452" s="18">
        <v>796</v>
      </c>
      <c r="U452" s="18" t="s">
        <v>129</v>
      </c>
      <c r="V452" s="18">
        <v>4</v>
      </c>
      <c r="W452" s="33">
        <v>4999.999999999999</v>
      </c>
      <c r="X452" s="23">
        <v>0</v>
      </c>
      <c r="Y452" s="23">
        <f t="shared" si="16"/>
        <v>0</v>
      </c>
      <c r="Z452" s="18"/>
      <c r="AA452" s="18" t="s">
        <v>65</v>
      </c>
      <c r="AB452" s="18" t="s">
        <v>122</v>
      </c>
    </row>
    <row r="453" spans="1:28" ht="102">
      <c r="A453" s="17" t="s">
        <v>1760</v>
      </c>
      <c r="B453" s="17" t="s">
        <v>48</v>
      </c>
      <c r="C453" s="17" t="s">
        <v>49</v>
      </c>
      <c r="D453" s="17" t="s">
        <v>1754</v>
      </c>
      <c r="E453" s="17" t="s">
        <v>1755</v>
      </c>
      <c r="F453" s="17" t="s">
        <v>1756</v>
      </c>
      <c r="G453" s="17" t="s">
        <v>1757</v>
      </c>
      <c r="H453" s="17" t="s">
        <v>1758</v>
      </c>
      <c r="I453" s="17" t="s">
        <v>1761</v>
      </c>
      <c r="J453" s="17"/>
      <c r="K453" s="18" t="s">
        <v>72</v>
      </c>
      <c r="L453" s="18">
        <v>0</v>
      </c>
      <c r="M453" s="20" t="s">
        <v>56</v>
      </c>
      <c r="N453" s="18" t="s">
        <v>57</v>
      </c>
      <c r="O453" s="21" t="s">
        <v>789</v>
      </c>
      <c r="P453" s="18" t="s">
        <v>57</v>
      </c>
      <c r="Q453" s="18" t="s">
        <v>59</v>
      </c>
      <c r="R453" s="36" t="s">
        <v>74</v>
      </c>
      <c r="S453" s="18" t="s">
        <v>88</v>
      </c>
      <c r="T453" s="20">
        <v>796</v>
      </c>
      <c r="U453" s="26" t="s">
        <v>129</v>
      </c>
      <c r="V453" s="17">
        <v>2</v>
      </c>
      <c r="W453" s="33">
        <v>4999.999999999999</v>
      </c>
      <c r="X453" s="23">
        <v>0</v>
      </c>
      <c r="Y453" s="23">
        <f t="shared" si="16"/>
        <v>0</v>
      </c>
      <c r="Z453" s="17"/>
      <c r="AA453" s="18" t="s">
        <v>65</v>
      </c>
      <c r="AB453" s="18" t="s">
        <v>122</v>
      </c>
    </row>
    <row r="454" spans="1:28" ht="102">
      <c r="A454" s="17" t="s">
        <v>1762</v>
      </c>
      <c r="B454" s="17" t="s">
        <v>48</v>
      </c>
      <c r="C454" s="17" t="s">
        <v>49</v>
      </c>
      <c r="D454" s="17" t="s">
        <v>1763</v>
      </c>
      <c r="E454" s="17" t="s">
        <v>1755</v>
      </c>
      <c r="F454" s="17" t="s">
        <v>1756</v>
      </c>
      <c r="G454" s="17" t="s">
        <v>1764</v>
      </c>
      <c r="H454" s="17" t="s">
        <v>1765</v>
      </c>
      <c r="I454" s="17" t="s">
        <v>1766</v>
      </c>
      <c r="J454" s="17"/>
      <c r="K454" s="18" t="s">
        <v>72</v>
      </c>
      <c r="L454" s="18">
        <v>0</v>
      </c>
      <c r="M454" s="20" t="s">
        <v>56</v>
      </c>
      <c r="N454" s="18" t="s">
        <v>57</v>
      </c>
      <c r="O454" s="18" t="s">
        <v>789</v>
      </c>
      <c r="P454" s="18" t="s">
        <v>57</v>
      </c>
      <c r="Q454" s="18" t="s">
        <v>59</v>
      </c>
      <c r="R454" s="18" t="s">
        <v>74</v>
      </c>
      <c r="S454" s="18" t="s">
        <v>88</v>
      </c>
      <c r="T454" s="18">
        <v>796</v>
      </c>
      <c r="U454" s="18" t="s">
        <v>129</v>
      </c>
      <c r="V454" s="18">
        <v>24</v>
      </c>
      <c r="W454" s="33">
        <v>1999.9999999999998</v>
      </c>
      <c r="X454" s="33">
        <v>0</v>
      </c>
      <c r="Y454" s="33">
        <f t="shared" si="16"/>
        <v>0</v>
      </c>
      <c r="Z454" s="18"/>
      <c r="AA454" s="18" t="s">
        <v>65</v>
      </c>
      <c r="AB454" s="18" t="s">
        <v>122</v>
      </c>
    </row>
    <row r="455" spans="1:28" ht="102">
      <c r="A455" s="17" t="s">
        <v>1767</v>
      </c>
      <c r="B455" s="17" t="s">
        <v>48</v>
      </c>
      <c r="C455" s="17" t="s">
        <v>49</v>
      </c>
      <c r="D455" s="17" t="s">
        <v>1754</v>
      </c>
      <c r="E455" s="17" t="s">
        <v>1755</v>
      </c>
      <c r="F455" s="17" t="s">
        <v>1756</v>
      </c>
      <c r="G455" s="17" t="s">
        <v>1757</v>
      </c>
      <c r="H455" s="17" t="s">
        <v>1768</v>
      </c>
      <c r="I455" s="17" t="s">
        <v>1769</v>
      </c>
      <c r="J455" s="17"/>
      <c r="K455" s="18" t="s">
        <v>72</v>
      </c>
      <c r="L455" s="18">
        <v>0</v>
      </c>
      <c r="M455" s="20" t="s">
        <v>56</v>
      </c>
      <c r="N455" s="18" t="s">
        <v>57</v>
      </c>
      <c r="O455" s="18" t="s">
        <v>789</v>
      </c>
      <c r="P455" s="18" t="s">
        <v>57</v>
      </c>
      <c r="Q455" s="18" t="s">
        <v>59</v>
      </c>
      <c r="R455" s="18" t="s">
        <v>74</v>
      </c>
      <c r="S455" s="18" t="s">
        <v>88</v>
      </c>
      <c r="T455" s="20">
        <v>796</v>
      </c>
      <c r="U455" s="18" t="s">
        <v>129</v>
      </c>
      <c r="V455" s="18">
        <v>4</v>
      </c>
      <c r="W455" s="33">
        <v>3999.9999999999995</v>
      </c>
      <c r="X455" s="35">
        <v>0</v>
      </c>
      <c r="Y455" s="35">
        <f t="shared" si="16"/>
        <v>0</v>
      </c>
      <c r="Z455" s="53"/>
      <c r="AA455" s="18" t="s">
        <v>65</v>
      </c>
      <c r="AB455" s="18" t="s">
        <v>122</v>
      </c>
    </row>
    <row r="456" spans="1:28" ht="102">
      <c r="A456" s="17" t="s">
        <v>1770</v>
      </c>
      <c r="B456" s="17" t="s">
        <v>48</v>
      </c>
      <c r="C456" s="17" t="s">
        <v>49</v>
      </c>
      <c r="D456" s="17" t="s">
        <v>1771</v>
      </c>
      <c r="E456" s="17" t="s">
        <v>1772</v>
      </c>
      <c r="F456" s="17" t="s">
        <v>1773</v>
      </c>
      <c r="G456" s="17" t="s">
        <v>1774</v>
      </c>
      <c r="H456" s="17" t="s">
        <v>1775</v>
      </c>
      <c r="I456" s="17" t="s">
        <v>1776</v>
      </c>
      <c r="J456" s="17"/>
      <c r="K456" s="18" t="s">
        <v>72</v>
      </c>
      <c r="L456" s="18">
        <v>0</v>
      </c>
      <c r="M456" s="20" t="s">
        <v>56</v>
      </c>
      <c r="N456" s="18" t="s">
        <v>57</v>
      </c>
      <c r="O456" s="18" t="s">
        <v>789</v>
      </c>
      <c r="P456" s="18" t="s">
        <v>57</v>
      </c>
      <c r="Q456" s="18" t="s">
        <v>59</v>
      </c>
      <c r="R456" s="18" t="s">
        <v>74</v>
      </c>
      <c r="S456" s="18" t="s">
        <v>88</v>
      </c>
      <c r="T456" s="18" t="s">
        <v>351</v>
      </c>
      <c r="U456" s="18" t="s">
        <v>1320</v>
      </c>
      <c r="V456" s="18">
        <v>1</v>
      </c>
      <c r="W456" s="33">
        <v>25999.999999999996</v>
      </c>
      <c r="X456" s="33">
        <v>0</v>
      </c>
      <c r="Y456" s="33">
        <f t="shared" si="16"/>
        <v>0</v>
      </c>
      <c r="Z456" s="18"/>
      <c r="AA456" s="18" t="s">
        <v>65</v>
      </c>
      <c r="AB456" s="18" t="s">
        <v>122</v>
      </c>
    </row>
    <row r="457" spans="1:28" ht="102">
      <c r="A457" s="17" t="s">
        <v>1777</v>
      </c>
      <c r="B457" s="17" t="s">
        <v>48</v>
      </c>
      <c r="C457" s="17" t="s">
        <v>49</v>
      </c>
      <c r="D457" s="17" t="s">
        <v>1778</v>
      </c>
      <c r="E457" s="17" t="s">
        <v>1779</v>
      </c>
      <c r="F457" s="17" t="s">
        <v>1780</v>
      </c>
      <c r="G457" s="17" t="s">
        <v>1781</v>
      </c>
      <c r="H457" s="17" t="s">
        <v>1782</v>
      </c>
      <c r="I457" s="17" t="s">
        <v>1783</v>
      </c>
      <c r="J457" s="17"/>
      <c r="K457" s="18" t="s">
        <v>72</v>
      </c>
      <c r="L457" s="18">
        <v>0</v>
      </c>
      <c r="M457" s="20" t="s">
        <v>56</v>
      </c>
      <c r="N457" s="18" t="s">
        <v>57</v>
      </c>
      <c r="O457" s="18" t="s">
        <v>789</v>
      </c>
      <c r="P457" s="18" t="s">
        <v>57</v>
      </c>
      <c r="Q457" s="18" t="s">
        <v>59</v>
      </c>
      <c r="R457" s="18" t="s">
        <v>74</v>
      </c>
      <c r="S457" s="18" t="s">
        <v>88</v>
      </c>
      <c r="T457" s="18">
        <v>796</v>
      </c>
      <c r="U457" s="18" t="s">
        <v>129</v>
      </c>
      <c r="V457" s="18">
        <v>4</v>
      </c>
      <c r="W457" s="33">
        <v>6000</v>
      </c>
      <c r="X457" s="33">
        <v>0</v>
      </c>
      <c r="Y457" s="33">
        <f t="shared" si="16"/>
        <v>0</v>
      </c>
      <c r="Z457" s="18"/>
      <c r="AA457" s="18" t="s">
        <v>65</v>
      </c>
      <c r="AB457" s="18" t="s">
        <v>122</v>
      </c>
    </row>
    <row r="458" spans="1:28" ht="102">
      <c r="A458" s="17" t="s">
        <v>1784</v>
      </c>
      <c r="B458" s="17" t="s">
        <v>48</v>
      </c>
      <c r="C458" s="17" t="s">
        <v>49</v>
      </c>
      <c r="D458" s="17" t="s">
        <v>1785</v>
      </c>
      <c r="E458" s="17" t="s">
        <v>1786</v>
      </c>
      <c r="F458" s="17" t="s">
        <v>1787</v>
      </c>
      <c r="G458" s="17" t="s">
        <v>1788</v>
      </c>
      <c r="H458" s="17" t="s">
        <v>1789</v>
      </c>
      <c r="I458" s="17" t="s">
        <v>1790</v>
      </c>
      <c r="J458" s="17"/>
      <c r="K458" s="18" t="s">
        <v>72</v>
      </c>
      <c r="L458" s="18">
        <v>0</v>
      </c>
      <c r="M458" s="20" t="s">
        <v>56</v>
      </c>
      <c r="N458" s="18" t="s">
        <v>57</v>
      </c>
      <c r="O458" s="18" t="s">
        <v>789</v>
      </c>
      <c r="P458" s="18" t="s">
        <v>57</v>
      </c>
      <c r="Q458" s="18" t="s">
        <v>59</v>
      </c>
      <c r="R458" s="18" t="s">
        <v>74</v>
      </c>
      <c r="S458" s="18" t="s">
        <v>88</v>
      </c>
      <c r="T458" s="18" t="s">
        <v>351</v>
      </c>
      <c r="U458" s="18" t="s">
        <v>1320</v>
      </c>
      <c r="V458" s="18">
        <v>1</v>
      </c>
      <c r="W458" s="33">
        <v>23999.999999999996</v>
      </c>
      <c r="X458" s="33">
        <v>0</v>
      </c>
      <c r="Y458" s="33">
        <f t="shared" si="16"/>
        <v>0</v>
      </c>
      <c r="Z458" s="18"/>
      <c r="AA458" s="18" t="s">
        <v>65</v>
      </c>
      <c r="AB458" s="18" t="s">
        <v>122</v>
      </c>
    </row>
    <row r="459" spans="1:28" ht="102">
      <c r="A459" s="17" t="s">
        <v>1791</v>
      </c>
      <c r="B459" s="17" t="s">
        <v>48</v>
      </c>
      <c r="C459" s="17" t="s">
        <v>49</v>
      </c>
      <c r="D459" s="17" t="s">
        <v>1792</v>
      </c>
      <c r="E459" s="17" t="s">
        <v>1793</v>
      </c>
      <c r="F459" s="17" t="s">
        <v>1793</v>
      </c>
      <c r="G459" s="17" t="s">
        <v>1794</v>
      </c>
      <c r="H459" s="17" t="s">
        <v>1795</v>
      </c>
      <c r="I459" s="17" t="s">
        <v>1796</v>
      </c>
      <c r="J459" s="17"/>
      <c r="K459" s="18" t="s">
        <v>72</v>
      </c>
      <c r="L459" s="18">
        <v>0</v>
      </c>
      <c r="M459" s="20" t="s">
        <v>56</v>
      </c>
      <c r="N459" s="18" t="s">
        <v>57</v>
      </c>
      <c r="O459" s="18" t="s">
        <v>789</v>
      </c>
      <c r="P459" s="18" t="s">
        <v>57</v>
      </c>
      <c r="Q459" s="18" t="s">
        <v>59</v>
      </c>
      <c r="R459" s="18" t="s">
        <v>74</v>
      </c>
      <c r="S459" s="18" t="s">
        <v>88</v>
      </c>
      <c r="T459" s="18">
        <v>796</v>
      </c>
      <c r="U459" s="18" t="s">
        <v>129</v>
      </c>
      <c r="V459" s="18">
        <v>2</v>
      </c>
      <c r="W459" s="33">
        <v>133929.01785714284</v>
      </c>
      <c r="X459" s="33">
        <v>0</v>
      </c>
      <c r="Y459" s="33">
        <f t="shared" si="16"/>
        <v>0</v>
      </c>
      <c r="Z459" s="18"/>
      <c r="AA459" s="18" t="s">
        <v>65</v>
      </c>
      <c r="AB459" s="18" t="s">
        <v>122</v>
      </c>
    </row>
    <row r="460" spans="1:28" ht="229.5">
      <c r="A460" s="17" t="s">
        <v>1797</v>
      </c>
      <c r="B460" s="17" t="s">
        <v>48</v>
      </c>
      <c r="C460" s="17" t="s">
        <v>49</v>
      </c>
      <c r="D460" s="17" t="s">
        <v>1798</v>
      </c>
      <c r="E460" s="17" t="s">
        <v>1799</v>
      </c>
      <c r="F460" s="17" t="s">
        <v>1800</v>
      </c>
      <c r="G460" s="17" t="s">
        <v>1799</v>
      </c>
      <c r="H460" s="17" t="s">
        <v>1800</v>
      </c>
      <c r="I460" s="17" t="s">
        <v>1801</v>
      </c>
      <c r="J460" s="17"/>
      <c r="K460" s="18" t="s">
        <v>72</v>
      </c>
      <c r="L460" s="18">
        <v>0</v>
      </c>
      <c r="M460" s="20" t="s">
        <v>56</v>
      </c>
      <c r="N460" s="18" t="s">
        <v>57</v>
      </c>
      <c r="O460" s="18" t="s">
        <v>1802</v>
      </c>
      <c r="P460" s="18" t="s">
        <v>57</v>
      </c>
      <c r="Q460" s="18" t="s">
        <v>59</v>
      </c>
      <c r="R460" s="18" t="s">
        <v>74</v>
      </c>
      <c r="S460" s="18" t="s">
        <v>88</v>
      </c>
      <c r="T460" s="18">
        <v>796</v>
      </c>
      <c r="U460" s="18" t="s">
        <v>129</v>
      </c>
      <c r="V460" s="18">
        <v>1</v>
      </c>
      <c r="W460" s="33">
        <v>42231</v>
      </c>
      <c r="X460" s="33">
        <v>0</v>
      </c>
      <c r="Y460" s="33">
        <f t="shared" si="16"/>
        <v>0</v>
      </c>
      <c r="Z460" s="18"/>
      <c r="AA460" s="18" t="s">
        <v>65</v>
      </c>
      <c r="AB460" s="18" t="s">
        <v>122</v>
      </c>
    </row>
    <row r="461" spans="1:28" ht="102">
      <c r="A461" s="17" t="s">
        <v>1803</v>
      </c>
      <c r="B461" s="17" t="s">
        <v>48</v>
      </c>
      <c r="C461" s="17" t="s">
        <v>49</v>
      </c>
      <c r="D461" s="17" t="s">
        <v>1804</v>
      </c>
      <c r="E461" s="17" t="s">
        <v>1805</v>
      </c>
      <c r="F461" s="17" t="s">
        <v>1806</v>
      </c>
      <c r="G461" s="17" t="s">
        <v>1781</v>
      </c>
      <c r="H461" s="17" t="s">
        <v>1807</v>
      </c>
      <c r="I461" s="17" t="s">
        <v>1808</v>
      </c>
      <c r="J461" s="17"/>
      <c r="K461" s="18" t="s">
        <v>72</v>
      </c>
      <c r="L461" s="18">
        <v>0</v>
      </c>
      <c r="M461" s="20" t="s">
        <v>56</v>
      </c>
      <c r="N461" s="18" t="s">
        <v>57</v>
      </c>
      <c r="O461" s="18" t="s">
        <v>1802</v>
      </c>
      <c r="P461" s="18" t="s">
        <v>57</v>
      </c>
      <c r="Q461" s="18" t="s">
        <v>59</v>
      </c>
      <c r="R461" s="18" t="s">
        <v>74</v>
      </c>
      <c r="S461" s="18" t="s">
        <v>88</v>
      </c>
      <c r="T461" s="18">
        <v>796</v>
      </c>
      <c r="U461" s="18" t="s">
        <v>129</v>
      </c>
      <c r="V461" s="18">
        <v>3</v>
      </c>
      <c r="W461" s="83">
        <v>4999.999999999999</v>
      </c>
      <c r="X461" s="83">
        <v>0</v>
      </c>
      <c r="Y461" s="33">
        <v>0</v>
      </c>
      <c r="Z461" s="18"/>
      <c r="AA461" s="18" t="s">
        <v>65</v>
      </c>
      <c r="AB461" s="18">
        <v>7</v>
      </c>
    </row>
    <row r="462" spans="1:28" ht="102">
      <c r="A462" s="17" t="s">
        <v>1809</v>
      </c>
      <c r="B462" s="17" t="s">
        <v>48</v>
      </c>
      <c r="C462" s="17" t="s">
        <v>49</v>
      </c>
      <c r="D462" s="17" t="s">
        <v>1804</v>
      </c>
      <c r="E462" s="17" t="s">
        <v>1805</v>
      </c>
      <c r="F462" s="17" t="s">
        <v>1806</v>
      </c>
      <c r="G462" s="17" t="s">
        <v>1781</v>
      </c>
      <c r="H462" s="17" t="s">
        <v>1807</v>
      </c>
      <c r="I462" s="17" t="s">
        <v>1808</v>
      </c>
      <c r="J462" s="17"/>
      <c r="K462" s="18" t="s">
        <v>55</v>
      </c>
      <c r="L462" s="18">
        <v>0</v>
      </c>
      <c r="M462" s="20" t="s">
        <v>56</v>
      </c>
      <c r="N462" s="18" t="s">
        <v>57</v>
      </c>
      <c r="O462" s="18" t="s">
        <v>1802</v>
      </c>
      <c r="P462" s="18" t="s">
        <v>57</v>
      </c>
      <c r="Q462" s="18" t="s">
        <v>59</v>
      </c>
      <c r="R462" s="18" t="s">
        <v>74</v>
      </c>
      <c r="S462" s="18" t="s">
        <v>88</v>
      </c>
      <c r="T462" s="18">
        <v>796</v>
      </c>
      <c r="U462" s="18" t="s">
        <v>129</v>
      </c>
      <c r="V462" s="18">
        <v>3</v>
      </c>
      <c r="W462" s="83">
        <v>4999.999999999999</v>
      </c>
      <c r="X462" s="83">
        <f>V462*W462</f>
        <v>14999.999999999996</v>
      </c>
      <c r="Y462" s="33">
        <f aca="true" t="shared" si="17" ref="Y462:Y468">X462*1.12</f>
        <v>16799.999999999996</v>
      </c>
      <c r="Z462" s="18"/>
      <c r="AA462" s="18" t="s">
        <v>65</v>
      </c>
      <c r="AB462" s="18"/>
    </row>
    <row r="463" spans="1:28" ht="102">
      <c r="A463" s="17" t="s">
        <v>1810</v>
      </c>
      <c r="B463" s="17" t="s">
        <v>48</v>
      </c>
      <c r="C463" s="17" t="s">
        <v>49</v>
      </c>
      <c r="D463" s="17" t="s">
        <v>1811</v>
      </c>
      <c r="E463" s="17" t="s">
        <v>1812</v>
      </c>
      <c r="F463" s="17" t="s">
        <v>1813</v>
      </c>
      <c r="G463" s="17" t="s">
        <v>1814</v>
      </c>
      <c r="H463" s="17" t="s">
        <v>1815</v>
      </c>
      <c r="I463" s="17"/>
      <c r="J463" s="17"/>
      <c r="K463" s="18" t="s">
        <v>72</v>
      </c>
      <c r="L463" s="18">
        <v>0</v>
      </c>
      <c r="M463" s="20" t="s">
        <v>56</v>
      </c>
      <c r="N463" s="18" t="s">
        <v>57</v>
      </c>
      <c r="O463" s="18" t="s">
        <v>1802</v>
      </c>
      <c r="P463" s="18" t="s">
        <v>57</v>
      </c>
      <c r="Q463" s="18" t="s">
        <v>59</v>
      </c>
      <c r="R463" s="18" t="s">
        <v>74</v>
      </c>
      <c r="S463" s="18" t="s">
        <v>88</v>
      </c>
      <c r="T463" s="18">
        <v>796</v>
      </c>
      <c r="U463" s="18" t="s">
        <v>129</v>
      </c>
      <c r="V463" s="18">
        <v>2</v>
      </c>
      <c r="W463" s="33">
        <v>6135</v>
      </c>
      <c r="X463" s="33">
        <v>0</v>
      </c>
      <c r="Y463" s="33">
        <f t="shared" si="17"/>
        <v>0</v>
      </c>
      <c r="Z463" s="18"/>
      <c r="AA463" s="18" t="s">
        <v>65</v>
      </c>
      <c r="AB463" s="18" t="s">
        <v>122</v>
      </c>
    </row>
    <row r="464" spans="1:28" ht="102">
      <c r="A464" s="17" t="s">
        <v>1816</v>
      </c>
      <c r="B464" s="17" t="s">
        <v>48</v>
      </c>
      <c r="C464" s="17" t="s">
        <v>49</v>
      </c>
      <c r="D464" s="17" t="s">
        <v>1804</v>
      </c>
      <c r="E464" s="17" t="s">
        <v>1805</v>
      </c>
      <c r="F464" s="17" t="s">
        <v>1806</v>
      </c>
      <c r="G464" s="17" t="s">
        <v>1781</v>
      </c>
      <c r="H464" s="17" t="s">
        <v>1807</v>
      </c>
      <c r="I464" s="17" t="s">
        <v>1817</v>
      </c>
      <c r="J464" s="17"/>
      <c r="K464" s="18" t="s">
        <v>72</v>
      </c>
      <c r="L464" s="18">
        <v>0</v>
      </c>
      <c r="M464" s="20" t="s">
        <v>56</v>
      </c>
      <c r="N464" s="18" t="s">
        <v>57</v>
      </c>
      <c r="O464" s="18" t="s">
        <v>1802</v>
      </c>
      <c r="P464" s="18" t="s">
        <v>57</v>
      </c>
      <c r="Q464" s="18" t="s">
        <v>59</v>
      </c>
      <c r="R464" s="18" t="s">
        <v>74</v>
      </c>
      <c r="S464" s="18" t="s">
        <v>88</v>
      </c>
      <c r="T464" s="18">
        <v>796</v>
      </c>
      <c r="U464" s="18" t="s">
        <v>129</v>
      </c>
      <c r="V464" s="18">
        <v>4</v>
      </c>
      <c r="W464" s="33">
        <v>5392.857142857142</v>
      </c>
      <c r="X464" s="33">
        <v>0</v>
      </c>
      <c r="Y464" s="33">
        <f t="shared" si="17"/>
        <v>0</v>
      </c>
      <c r="Z464" s="18"/>
      <c r="AA464" s="18" t="s">
        <v>65</v>
      </c>
      <c r="AB464" s="18" t="s">
        <v>122</v>
      </c>
    </row>
    <row r="465" spans="1:28" ht="102">
      <c r="A465" s="17" t="s">
        <v>1818</v>
      </c>
      <c r="B465" s="17" t="s">
        <v>48</v>
      </c>
      <c r="C465" s="17" t="s">
        <v>49</v>
      </c>
      <c r="D465" s="17" t="s">
        <v>1819</v>
      </c>
      <c r="E465" s="17" t="s">
        <v>1820</v>
      </c>
      <c r="F465" s="17" t="s">
        <v>1821</v>
      </c>
      <c r="G465" s="17" t="s">
        <v>1822</v>
      </c>
      <c r="H465" s="17" t="s">
        <v>1823</v>
      </c>
      <c r="I465" s="17" t="s">
        <v>1824</v>
      </c>
      <c r="J465" s="17"/>
      <c r="K465" s="18" t="s">
        <v>72</v>
      </c>
      <c r="L465" s="18">
        <v>0</v>
      </c>
      <c r="M465" s="20" t="s">
        <v>56</v>
      </c>
      <c r="N465" s="18" t="s">
        <v>57</v>
      </c>
      <c r="O465" s="18" t="s">
        <v>1802</v>
      </c>
      <c r="P465" s="18" t="s">
        <v>57</v>
      </c>
      <c r="Q465" s="18" t="s">
        <v>59</v>
      </c>
      <c r="R465" s="18" t="s">
        <v>74</v>
      </c>
      <c r="S465" s="18" t="s">
        <v>88</v>
      </c>
      <c r="T465" s="18">
        <v>796</v>
      </c>
      <c r="U465" s="18" t="s">
        <v>129</v>
      </c>
      <c r="V465" s="18">
        <v>2</v>
      </c>
      <c r="W465" s="33">
        <v>123244</v>
      </c>
      <c r="X465" s="33">
        <v>0</v>
      </c>
      <c r="Y465" s="33">
        <f t="shared" si="17"/>
        <v>0</v>
      </c>
      <c r="Z465" s="18"/>
      <c r="AA465" s="18" t="s">
        <v>65</v>
      </c>
      <c r="AB465" s="18" t="s">
        <v>122</v>
      </c>
    </row>
    <row r="466" spans="1:28" ht="102">
      <c r="A466" s="17" t="s">
        <v>1825</v>
      </c>
      <c r="B466" s="17" t="s">
        <v>48</v>
      </c>
      <c r="C466" s="17" t="s">
        <v>49</v>
      </c>
      <c r="D466" s="17" t="s">
        <v>1826</v>
      </c>
      <c r="E466" s="17" t="s">
        <v>1827</v>
      </c>
      <c r="F466" s="17" t="s">
        <v>1828</v>
      </c>
      <c r="G466" s="17" t="s">
        <v>1829</v>
      </c>
      <c r="H466" s="17" t="s">
        <v>1830</v>
      </c>
      <c r="I466" s="17" t="s">
        <v>1831</v>
      </c>
      <c r="J466" s="17"/>
      <c r="K466" s="18" t="s">
        <v>72</v>
      </c>
      <c r="L466" s="18">
        <v>0</v>
      </c>
      <c r="M466" s="20" t="s">
        <v>56</v>
      </c>
      <c r="N466" s="18" t="s">
        <v>57</v>
      </c>
      <c r="O466" s="18" t="s">
        <v>1802</v>
      </c>
      <c r="P466" s="18" t="s">
        <v>57</v>
      </c>
      <c r="Q466" s="18" t="s">
        <v>59</v>
      </c>
      <c r="R466" s="18" t="s">
        <v>74</v>
      </c>
      <c r="S466" s="36" t="s">
        <v>88</v>
      </c>
      <c r="T466" s="18">
        <v>796</v>
      </c>
      <c r="U466" s="18" t="s">
        <v>129</v>
      </c>
      <c r="V466" s="18">
        <v>2</v>
      </c>
      <c r="W466" s="33">
        <v>850</v>
      </c>
      <c r="X466" s="33">
        <v>0</v>
      </c>
      <c r="Y466" s="33">
        <f t="shared" si="17"/>
        <v>0</v>
      </c>
      <c r="Z466" s="18"/>
      <c r="AA466" s="18" t="s">
        <v>65</v>
      </c>
      <c r="AB466" s="18" t="s">
        <v>122</v>
      </c>
    </row>
    <row r="467" spans="1:28" s="14" customFormat="1" ht="148.5" customHeight="1">
      <c r="A467" s="17" t="s">
        <v>1832</v>
      </c>
      <c r="B467" s="17" t="s">
        <v>48</v>
      </c>
      <c r="C467" s="17" t="s">
        <v>49</v>
      </c>
      <c r="D467" s="17" t="s">
        <v>1833</v>
      </c>
      <c r="E467" s="17" t="s">
        <v>1834</v>
      </c>
      <c r="F467" s="17" t="s">
        <v>1835</v>
      </c>
      <c r="G467" s="17" t="s">
        <v>1744</v>
      </c>
      <c r="H467" s="17" t="s">
        <v>1836</v>
      </c>
      <c r="I467" s="17" t="s">
        <v>1837</v>
      </c>
      <c r="J467" s="17"/>
      <c r="K467" s="18" t="s">
        <v>72</v>
      </c>
      <c r="L467" s="18">
        <v>0</v>
      </c>
      <c r="M467" s="20" t="s">
        <v>56</v>
      </c>
      <c r="N467" s="18" t="s">
        <v>57</v>
      </c>
      <c r="O467" s="18" t="s">
        <v>1802</v>
      </c>
      <c r="P467" s="18" t="s">
        <v>57</v>
      </c>
      <c r="Q467" s="18" t="s">
        <v>59</v>
      </c>
      <c r="R467" s="18" t="s">
        <v>74</v>
      </c>
      <c r="S467" s="18" t="s">
        <v>88</v>
      </c>
      <c r="T467" s="18">
        <v>796</v>
      </c>
      <c r="U467" s="18" t="s">
        <v>129</v>
      </c>
      <c r="V467" s="18">
        <v>4</v>
      </c>
      <c r="W467" s="33">
        <v>1999.9999999999998</v>
      </c>
      <c r="X467" s="33">
        <v>0</v>
      </c>
      <c r="Y467" s="33">
        <f t="shared" si="17"/>
        <v>0</v>
      </c>
      <c r="Z467" s="18"/>
      <c r="AA467" s="18" t="s">
        <v>65</v>
      </c>
      <c r="AB467" s="18" t="s">
        <v>122</v>
      </c>
    </row>
    <row r="468" spans="1:28" s="14" customFormat="1" ht="148.5" customHeight="1">
      <c r="A468" s="17" t="s">
        <v>1838</v>
      </c>
      <c r="B468" s="17" t="s">
        <v>48</v>
      </c>
      <c r="C468" s="17" t="s">
        <v>49</v>
      </c>
      <c r="D468" s="17" t="s">
        <v>1839</v>
      </c>
      <c r="E468" s="17" t="s">
        <v>1840</v>
      </c>
      <c r="F468" s="17" t="s">
        <v>1841</v>
      </c>
      <c r="G468" s="17" t="s">
        <v>1842</v>
      </c>
      <c r="H468" s="17"/>
      <c r="I468" s="17" t="s">
        <v>1843</v>
      </c>
      <c r="J468" s="17"/>
      <c r="K468" s="18" t="s">
        <v>72</v>
      </c>
      <c r="L468" s="18">
        <v>0</v>
      </c>
      <c r="M468" s="20" t="s">
        <v>56</v>
      </c>
      <c r="N468" s="18" t="s">
        <v>57</v>
      </c>
      <c r="O468" s="18" t="s">
        <v>1802</v>
      </c>
      <c r="P468" s="18" t="s">
        <v>57</v>
      </c>
      <c r="Q468" s="18" t="s">
        <v>59</v>
      </c>
      <c r="R468" s="18" t="s">
        <v>74</v>
      </c>
      <c r="S468" s="18" t="s">
        <v>88</v>
      </c>
      <c r="T468" s="18">
        <v>796</v>
      </c>
      <c r="U468" s="18" t="s">
        <v>129</v>
      </c>
      <c r="V468" s="18">
        <v>4</v>
      </c>
      <c r="W468" s="33">
        <v>9172</v>
      </c>
      <c r="X468" s="33">
        <v>0</v>
      </c>
      <c r="Y468" s="33">
        <f t="shared" si="17"/>
        <v>0</v>
      </c>
      <c r="Z468" s="18"/>
      <c r="AA468" s="18" t="s">
        <v>65</v>
      </c>
      <c r="AB468" s="18" t="s">
        <v>122</v>
      </c>
    </row>
    <row r="469" spans="1:28" s="14" customFormat="1" ht="102">
      <c r="A469" s="17" t="s">
        <v>1844</v>
      </c>
      <c r="B469" s="17" t="s">
        <v>48</v>
      </c>
      <c r="C469" s="17" t="s">
        <v>49</v>
      </c>
      <c r="D469" s="17" t="s">
        <v>1845</v>
      </c>
      <c r="E469" s="17" t="s">
        <v>1846</v>
      </c>
      <c r="F469" s="17" t="s">
        <v>1847</v>
      </c>
      <c r="G469" s="17" t="s">
        <v>1848</v>
      </c>
      <c r="H469" s="17" t="s">
        <v>1807</v>
      </c>
      <c r="I469" s="17" t="s">
        <v>1849</v>
      </c>
      <c r="J469" s="17"/>
      <c r="K469" s="18" t="s">
        <v>72</v>
      </c>
      <c r="L469" s="18">
        <v>0</v>
      </c>
      <c r="M469" s="20" t="s">
        <v>56</v>
      </c>
      <c r="N469" s="18" t="s">
        <v>57</v>
      </c>
      <c r="O469" s="18" t="s">
        <v>1802</v>
      </c>
      <c r="P469" s="18" t="s">
        <v>57</v>
      </c>
      <c r="Q469" s="18" t="s">
        <v>59</v>
      </c>
      <c r="R469" s="18" t="s">
        <v>74</v>
      </c>
      <c r="S469" s="18" t="s">
        <v>88</v>
      </c>
      <c r="T469" s="18">
        <v>796</v>
      </c>
      <c r="U469" s="18" t="s">
        <v>129</v>
      </c>
      <c r="V469" s="18">
        <v>1</v>
      </c>
      <c r="W469" s="33">
        <v>20000</v>
      </c>
      <c r="X469" s="33">
        <v>0</v>
      </c>
      <c r="Y469" s="33">
        <v>0</v>
      </c>
      <c r="Z469" s="18"/>
      <c r="AA469" s="18" t="s">
        <v>65</v>
      </c>
      <c r="AB469" s="18">
        <v>7</v>
      </c>
    </row>
    <row r="470" spans="1:28" s="14" customFormat="1" ht="62.25" customHeight="1">
      <c r="A470" s="17" t="s">
        <v>1850</v>
      </c>
      <c r="B470" s="17" t="s">
        <v>48</v>
      </c>
      <c r="C470" s="17" t="s">
        <v>49</v>
      </c>
      <c r="D470" s="17" t="s">
        <v>1845</v>
      </c>
      <c r="E470" s="17" t="s">
        <v>1846</v>
      </c>
      <c r="F470" s="17" t="s">
        <v>1847</v>
      </c>
      <c r="G470" s="17" t="s">
        <v>1848</v>
      </c>
      <c r="H470" s="17" t="s">
        <v>1851</v>
      </c>
      <c r="I470" s="17" t="s">
        <v>1849</v>
      </c>
      <c r="J470" s="17"/>
      <c r="K470" s="18" t="s">
        <v>55</v>
      </c>
      <c r="L470" s="18">
        <v>0</v>
      </c>
      <c r="M470" s="20" t="s">
        <v>56</v>
      </c>
      <c r="N470" s="18" t="s">
        <v>57</v>
      </c>
      <c r="O470" s="18" t="s">
        <v>1802</v>
      </c>
      <c r="P470" s="18" t="s">
        <v>57</v>
      </c>
      <c r="Q470" s="18" t="s">
        <v>59</v>
      </c>
      <c r="R470" s="18" t="s">
        <v>74</v>
      </c>
      <c r="S470" s="18" t="s">
        <v>88</v>
      </c>
      <c r="T470" s="18">
        <v>796</v>
      </c>
      <c r="U470" s="18" t="s">
        <v>129</v>
      </c>
      <c r="V470" s="18">
        <v>1</v>
      </c>
      <c r="W470" s="33">
        <v>20000</v>
      </c>
      <c r="X470" s="33">
        <v>0</v>
      </c>
      <c r="Y470" s="33">
        <f>X470*1.12</f>
        <v>0</v>
      </c>
      <c r="Z470" s="18"/>
      <c r="AA470" s="18" t="s">
        <v>65</v>
      </c>
      <c r="AB470" s="18" t="s">
        <v>122</v>
      </c>
    </row>
    <row r="471" spans="1:28" s="14" customFormat="1" ht="102">
      <c r="A471" s="17" t="s">
        <v>1852</v>
      </c>
      <c r="B471" s="17" t="s">
        <v>48</v>
      </c>
      <c r="C471" s="17" t="s">
        <v>49</v>
      </c>
      <c r="D471" s="17" t="s">
        <v>1853</v>
      </c>
      <c r="E471" s="17" t="s">
        <v>1854</v>
      </c>
      <c r="F471" s="17" t="s">
        <v>1854</v>
      </c>
      <c r="G471" s="17" t="s">
        <v>1855</v>
      </c>
      <c r="H471" s="17" t="s">
        <v>1856</v>
      </c>
      <c r="I471" s="17" t="s">
        <v>1857</v>
      </c>
      <c r="J471" s="17"/>
      <c r="K471" s="18" t="s">
        <v>72</v>
      </c>
      <c r="L471" s="18">
        <v>0</v>
      </c>
      <c r="M471" s="20" t="s">
        <v>56</v>
      </c>
      <c r="N471" s="18" t="s">
        <v>57</v>
      </c>
      <c r="O471" s="18" t="s">
        <v>1802</v>
      </c>
      <c r="P471" s="18" t="s">
        <v>57</v>
      </c>
      <c r="Q471" s="18" t="s">
        <v>59</v>
      </c>
      <c r="R471" s="18" t="s">
        <v>74</v>
      </c>
      <c r="S471" s="18" t="s">
        <v>88</v>
      </c>
      <c r="T471" s="18">
        <v>796</v>
      </c>
      <c r="U471" s="18" t="s">
        <v>129</v>
      </c>
      <c r="V471" s="18">
        <v>5</v>
      </c>
      <c r="W471" s="33">
        <v>27953</v>
      </c>
      <c r="X471" s="33">
        <v>0</v>
      </c>
      <c r="Y471" s="33">
        <f>X471*1.12</f>
        <v>0</v>
      </c>
      <c r="Z471" s="18"/>
      <c r="AA471" s="18" t="s">
        <v>65</v>
      </c>
      <c r="AB471" s="18" t="s">
        <v>122</v>
      </c>
    </row>
    <row r="472" spans="1:28" s="14" customFormat="1" ht="102">
      <c r="A472" s="17" t="s">
        <v>1858</v>
      </c>
      <c r="B472" s="17" t="s">
        <v>48</v>
      </c>
      <c r="C472" s="17" t="s">
        <v>49</v>
      </c>
      <c r="D472" s="17" t="s">
        <v>1859</v>
      </c>
      <c r="E472" s="17" t="s">
        <v>1846</v>
      </c>
      <c r="F472" s="17" t="s">
        <v>1847</v>
      </c>
      <c r="G472" s="17" t="s">
        <v>1781</v>
      </c>
      <c r="H472" s="17" t="s">
        <v>1807</v>
      </c>
      <c r="I472" s="17" t="s">
        <v>1860</v>
      </c>
      <c r="J472" s="17"/>
      <c r="K472" s="18" t="s">
        <v>72</v>
      </c>
      <c r="L472" s="18">
        <v>0</v>
      </c>
      <c r="M472" s="20" t="s">
        <v>56</v>
      </c>
      <c r="N472" s="18" t="s">
        <v>57</v>
      </c>
      <c r="O472" s="18" t="s">
        <v>1802</v>
      </c>
      <c r="P472" s="18" t="s">
        <v>57</v>
      </c>
      <c r="Q472" s="18" t="s">
        <v>59</v>
      </c>
      <c r="R472" s="18" t="s">
        <v>74</v>
      </c>
      <c r="S472" s="18" t="s">
        <v>88</v>
      </c>
      <c r="T472" s="18">
        <v>796</v>
      </c>
      <c r="U472" s="18" t="s">
        <v>129</v>
      </c>
      <c r="V472" s="18">
        <v>1</v>
      </c>
      <c r="W472" s="33">
        <v>80000</v>
      </c>
      <c r="X472" s="33">
        <v>0</v>
      </c>
      <c r="Y472" s="33">
        <f t="shared" si="16"/>
        <v>0</v>
      </c>
      <c r="Z472" s="18"/>
      <c r="AA472" s="18" t="s">
        <v>65</v>
      </c>
      <c r="AB472" s="18">
        <v>7</v>
      </c>
    </row>
    <row r="473" spans="1:28" s="14" customFormat="1" ht="102">
      <c r="A473" s="17" t="s">
        <v>1861</v>
      </c>
      <c r="B473" s="17" t="s">
        <v>48</v>
      </c>
      <c r="C473" s="17" t="s">
        <v>49</v>
      </c>
      <c r="D473" s="17" t="s">
        <v>1859</v>
      </c>
      <c r="E473" s="17" t="s">
        <v>1846</v>
      </c>
      <c r="F473" s="17" t="s">
        <v>1847</v>
      </c>
      <c r="G473" s="17" t="s">
        <v>1781</v>
      </c>
      <c r="H473" s="17" t="s">
        <v>1807</v>
      </c>
      <c r="I473" s="17" t="s">
        <v>1860</v>
      </c>
      <c r="J473" s="17"/>
      <c r="K473" s="18" t="s">
        <v>55</v>
      </c>
      <c r="L473" s="18">
        <v>0</v>
      </c>
      <c r="M473" s="20" t="s">
        <v>56</v>
      </c>
      <c r="N473" s="18" t="s">
        <v>57</v>
      </c>
      <c r="O473" s="18" t="s">
        <v>1802</v>
      </c>
      <c r="P473" s="18" t="s">
        <v>57</v>
      </c>
      <c r="Q473" s="18" t="s">
        <v>59</v>
      </c>
      <c r="R473" s="18" t="s">
        <v>74</v>
      </c>
      <c r="S473" s="18" t="s">
        <v>88</v>
      </c>
      <c r="T473" s="18">
        <v>796</v>
      </c>
      <c r="U473" s="18" t="s">
        <v>129</v>
      </c>
      <c r="V473" s="18">
        <v>1</v>
      </c>
      <c r="W473" s="33">
        <v>80000</v>
      </c>
      <c r="X473" s="33">
        <v>0</v>
      </c>
      <c r="Y473" s="33">
        <f t="shared" si="16"/>
        <v>0</v>
      </c>
      <c r="Z473" s="18"/>
      <c r="AA473" s="18" t="s">
        <v>65</v>
      </c>
      <c r="AB473" s="18" t="s">
        <v>122</v>
      </c>
    </row>
    <row r="474" spans="1:28" ht="102">
      <c r="A474" s="17" t="s">
        <v>1862</v>
      </c>
      <c r="B474" s="17" t="s">
        <v>48</v>
      </c>
      <c r="C474" s="17" t="s">
        <v>49</v>
      </c>
      <c r="D474" s="17" t="s">
        <v>1859</v>
      </c>
      <c r="E474" s="17" t="s">
        <v>1846</v>
      </c>
      <c r="F474" s="17" t="s">
        <v>1847</v>
      </c>
      <c r="G474" s="17" t="s">
        <v>1781</v>
      </c>
      <c r="H474" s="17" t="s">
        <v>1807</v>
      </c>
      <c r="I474" s="17" t="s">
        <v>1863</v>
      </c>
      <c r="J474" s="17"/>
      <c r="K474" s="18" t="s">
        <v>72</v>
      </c>
      <c r="L474" s="18">
        <v>0</v>
      </c>
      <c r="M474" s="20" t="s">
        <v>56</v>
      </c>
      <c r="N474" s="18" t="s">
        <v>57</v>
      </c>
      <c r="O474" s="18" t="s">
        <v>1802</v>
      </c>
      <c r="P474" s="18" t="s">
        <v>57</v>
      </c>
      <c r="Q474" s="18" t="s">
        <v>59</v>
      </c>
      <c r="R474" s="18" t="s">
        <v>74</v>
      </c>
      <c r="S474" s="18" t="s">
        <v>88</v>
      </c>
      <c r="T474" s="18">
        <v>796</v>
      </c>
      <c r="U474" s="18" t="s">
        <v>129</v>
      </c>
      <c r="V474" s="18">
        <v>1</v>
      </c>
      <c r="W474" s="33">
        <v>72000</v>
      </c>
      <c r="X474" s="33">
        <v>0</v>
      </c>
      <c r="Y474" s="33">
        <f t="shared" si="16"/>
        <v>0</v>
      </c>
      <c r="Z474" s="18"/>
      <c r="AA474" s="18" t="s">
        <v>65</v>
      </c>
      <c r="AB474" s="18">
        <v>7</v>
      </c>
    </row>
    <row r="475" spans="1:28" ht="102">
      <c r="A475" s="17" t="s">
        <v>1864</v>
      </c>
      <c r="B475" s="17" t="s">
        <v>48</v>
      </c>
      <c r="C475" s="17" t="s">
        <v>49</v>
      </c>
      <c r="D475" s="17" t="s">
        <v>1859</v>
      </c>
      <c r="E475" s="17" t="s">
        <v>1846</v>
      </c>
      <c r="F475" s="17" t="s">
        <v>1847</v>
      </c>
      <c r="G475" s="17" t="s">
        <v>1781</v>
      </c>
      <c r="H475" s="17" t="s">
        <v>1807</v>
      </c>
      <c r="I475" s="17" t="s">
        <v>1863</v>
      </c>
      <c r="J475" s="17"/>
      <c r="K475" s="18" t="s">
        <v>55</v>
      </c>
      <c r="L475" s="18">
        <v>0</v>
      </c>
      <c r="M475" s="20" t="s">
        <v>56</v>
      </c>
      <c r="N475" s="18" t="s">
        <v>57</v>
      </c>
      <c r="O475" s="18" t="s">
        <v>1802</v>
      </c>
      <c r="P475" s="18" t="s">
        <v>57</v>
      </c>
      <c r="Q475" s="18" t="s">
        <v>59</v>
      </c>
      <c r="R475" s="18" t="s">
        <v>74</v>
      </c>
      <c r="S475" s="18" t="s">
        <v>88</v>
      </c>
      <c r="T475" s="18">
        <v>796</v>
      </c>
      <c r="U475" s="18" t="s">
        <v>129</v>
      </c>
      <c r="V475" s="18">
        <v>1</v>
      </c>
      <c r="W475" s="33">
        <v>72000</v>
      </c>
      <c r="X475" s="33">
        <f>V475*W475</f>
        <v>72000</v>
      </c>
      <c r="Y475" s="33">
        <f t="shared" si="16"/>
        <v>80640.00000000001</v>
      </c>
      <c r="Z475" s="18"/>
      <c r="AA475" s="18" t="s">
        <v>65</v>
      </c>
      <c r="AB475" s="18"/>
    </row>
    <row r="476" spans="1:28" ht="102">
      <c r="A476" s="17" t="s">
        <v>1865</v>
      </c>
      <c r="B476" s="17" t="s">
        <v>48</v>
      </c>
      <c r="C476" s="17" t="s">
        <v>49</v>
      </c>
      <c r="D476" s="17" t="s">
        <v>1859</v>
      </c>
      <c r="E476" s="17" t="s">
        <v>1846</v>
      </c>
      <c r="F476" s="17" t="s">
        <v>1847</v>
      </c>
      <c r="G476" s="17" t="s">
        <v>1781</v>
      </c>
      <c r="H476" s="17" t="s">
        <v>1807</v>
      </c>
      <c r="I476" s="17" t="s">
        <v>1866</v>
      </c>
      <c r="J476" s="17"/>
      <c r="K476" s="18" t="s">
        <v>72</v>
      </c>
      <c r="L476" s="18">
        <v>0</v>
      </c>
      <c r="M476" s="20" t="s">
        <v>56</v>
      </c>
      <c r="N476" s="18" t="s">
        <v>57</v>
      </c>
      <c r="O476" s="18" t="s">
        <v>1802</v>
      </c>
      <c r="P476" s="18" t="s">
        <v>57</v>
      </c>
      <c r="Q476" s="18" t="s">
        <v>59</v>
      </c>
      <c r="R476" s="18" t="s">
        <v>74</v>
      </c>
      <c r="S476" s="18" t="s">
        <v>88</v>
      </c>
      <c r="T476" s="18">
        <v>796</v>
      </c>
      <c r="U476" s="18" t="s">
        <v>129</v>
      </c>
      <c r="V476" s="18">
        <v>1</v>
      </c>
      <c r="W476" s="33">
        <v>57999.99999999999</v>
      </c>
      <c r="X476" s="33">
        <v>0</v>
      </c>
      <c r="Y476" s="33">
        <f t="shared" si="16"/>
        <v>0</v>
      </c>
      <c r="Z476" s="18"/>
      <c r="AA476" s="18" t="s">
        <v>65</v>
      </c>
      <c r="AB476" s="18">
        <v>7</v>
      </c>
    </row>
    <row r="477" spans="1:28" ht="102">
      <c r="A477" s="17" t="s">
        <v>1867</v>
      </c>
      <c r="B477" s="17" t="s">
        <v>48</v>
      </c>
      <c r="C477" s="17" t="s">
        <v>49</v>
      </c>
      <c r="D477" s="17" t="s">
        <v>1859</v>
      </c>
      <c r="E477" s="17" t="s">
        <v>1846</v>
      </c>
      <c r="F477" s="17" t="s">
        <v>1847</v>
      </c>
      <c r="G477" s="17" t="s">
        <v>1781</v>
      </c>
      <c r="H477" s="17" t="s">
        <v>1807</v>
      </c>
      <c r="I477" s="17" t="s">
        <v>1866</v>
      </c>
      <c r="J477" s="17"/>
      <c r="K477" s="18" t="s">
        <v>55</v>
      </c>
      <c r="L477" s="18">
        <v>0</v>
      </c>
      <c r="M477" s="20" t="s">
        <v>56</v>
      </c>
      <c r="N477" s="18" t="s">
        <v>57</v>
      </c>
      <c r="O477" s="18" t="s">
        <v>1802</v>
      </c>
      <c r="P477" s="18" t="s">
        <v>57</v>
      </c>
      <c r="Q477" s="18" t="s">
        <v>59</v>
      </c>
      <c r="R477" s="18" t="s">
        <v>74</v>
      </c>
      <c r="S477" s="18" t="s">
        <v>88</v>
      </c>
      <c r="T477" s="18">
        <v>796</v>
      </c>
      <c r="U477" s="18" t="s">
        <v>129</v>
      </c>
      <c r="V477" s="18">
        <v>1</v>
      </c>
      <c r="W477" s="33">
        <v>57999.99999999999</v>
      </c>
      <c r="X477" s="33">
        <v>0</v>
      </c>
      <c r="Y477" s="33">
        <f t="shared" si="16"/>
        <v>0</v>
      </c>
      <c r="Z477" s="18"/>
      <c r="AA477" s="18" t="s">
        <v>65</v>
      </c>
      <c r="AB477" s="18" t="s">
        <v>1118</v>
      </c>
    </row>
    <row r="478" spans="1:28" ht="102">
      <c r="A478" s="17" t="s">
        <v>1868</v>
      </c>
      <c r="B478" s="17" t="s">
        <v>48</v>
      </c>
      <c r="C478" s="17" t="s">
        <v>49</v>
      </c>
      <c r="D478" s="17" t="s">
        <v>1859</v>
      </c>
      <c r="E478" s="17" t="s">
        <v>1846</v>
      </c>
      <c r="F478" s="17" t="s">
        <v>1847</v>
      </c>
      <c r="G478" s="17" t="s">
        <v>1781</v>
      </c>
      <c r="H478" s="17" t="s">
        <v>1807</v>
      </c>
      <c r="I478" s="17" t="s">
        <v>1866</v>
      </c>
      <c r="J478" s="17"/>
      <c r="K478" s="18" t="s">
        <v>55</v>
      </c>
      <c r="L478" s="18">
        <v>0</v>
      </c>
      <c r="M478" s="20" t="s">
        <v>56</v>
      </c>
      <c r="N478" s="18" t="s">
        <v>57</v>
      </c>
      <c r="O478" s="17" t="s">
        <v>789</v>
      </c>
      <c r="P478" s="18" t="s">
        <v>57</v>
      </c>
      <c r="Q478" s="18" t="s">
        <v>59</v>
      </c>
      <c r="R478" s="18" t="s">
        <v>74</v>
      </c>
      <c r="S478" s="18" t="s">
        <v>88</v>
      </c>
      <c r="T478" s="18">
        <v>796</v>
      </c>
      <c r="U478" s="18" t="s">
        <v>129</v>
      </c>
      <c r="V478" s="18">
        <v>1</v>
      </c>
      <c r="W478" s="33">
        <v>80000</v>
      </c>
      <c r="X478" s="33">
        <f>V478*W478</f>
        <v>80000</v>
      </c>
      <c r="Y478" s="33">
        <f t="shared" si="16"/>
        <v>89600.00000000001</v>
      </c>
      <c r="Z478" s="18"/>
      <c r="AA478" s="18" t="s">
        <v>65</v>
      </c>
      <c r="AB478" s="18"/>
    </row>
    <row r="479" spans="1:28" ht="102">
      <c r="A479" s="17" t="s">
        <v>1869</v>
      </c>
      <c r="B479" s="17" t="s">
        <v>48</v>
      </c>
      <c r="C479" s="17" t="s">
        <v>49</v>
      </c>
      <c r="D479" s="17" t="s">
        <v>1870</v>
      </c>
      <c r="E479" s="17" t="s">
        <v>1871</v>
      </c>
      <c r="F479" s="17" t="s">
        <v>1872</v>
      </c>
      <c r="G479" s="17" t="s">
        <v>1873</v>
      </c>
      <c r="H479" s="17" t="s">
        <v>1874</v>
      </c>
      <c r="I479" s="17" t="s">
        <v>1875</v>
      </c>
      <c r="J479" s="17"/>
      <c r="K479" s="18" t="s">
        <v>72</v>
      </c>
      <c r="L479" s="18">
        <v>0</v>
      </c>
      <c r="M479" s="20" t="s">
        <v>56</v>
      </c>
      <c r="N479" s="18" t="s">
        <v>57</v>
      </c>
      <c r="O479" s="18" t="s">
        <v>1546</v>
      </c>
      <c r="P479" s="18" t="s">
        <v>57</v>
      </c>
      <c r="Q479" s="18" t="s">
        <v>59</v>
      </c>
      <c r="R479" s="18" t="s">
        <v>74</v>
      </c>
      <c r="S479" s="18" t="s">
        <v>88</v>
      </c>
      <c r="T479" s="18">
        <v>796</v>
      </c>
      <c r="U479" s="18" t="s">
        <v>129</v>
      </c>
      <c r="V479" s="18">
        <v>2</v>
      </c>
      <c r="W479" s="33">
        <v>11999.999999999998</v>
      </c>
      <c r="X479" s="33">
        <v>0</v>
      </c>
      <c r="Y479" s="33">
        <f t="shared" si="16"/>
        <v>0</v>
      </c>
      <c r="Z479" s="18"/>
      <c r="AA479" s="18" t="s">
        <v>65</v>
      </c>
      <c r="AB479" s="18" t="s">
        <v>122</v>
      </c>
    </row>
    <row r="480" spans="1:28" ht="102">
      <c r="A480" s="17" t="s">
        <v>1876</v>
      </c>
      <c r="B480" s="17" t="s">
        <v>48</v>
      </c>
      <c r="C480" s="17" t="s">
        <v>49</v>
      </c>
      <c r="D480" s="17" t="s">
        <v>1877</v>
      </c>
      <c r="E480" s="17" t="s">
        <v>293</v>
      </c>
      <c r="F480" s="17" t="s">
        <v>293</v>
      </c>
      <c r="G480" s="17" t="s">
        <v>1878</v>
      </c>
      <c r="H480" s="17" t="s">
        <v>1879</v>
      </c>
      <c r="I480" s="17" t="s">
        <v>1880</v>
      </c>
      <c r="J480" s="17"/>
      <c r="K480" s="18" t="s">
        <v>72</v>
      </c>
      <c r="L480" s="18">
        <v>0</v>
      </c>
      <c r="M480" s="20" t="s">
        <v>56</v>
      </c>
      <c r="N480" s="18" t="s">
        <v>57</v>
      </c>
      <c r="O480" s="18" t="s">
        <v>1546</v>
      </c>
      <c r="P480" s="18" t="s">
        <v>57</v>
      </c>
      <c r="Q480" s="18" t="s">
        <v>59</v>
      </c>
      <c r="R480" s="18" t="s">
        <v>74</v>
      </c>
      <c r="S480" s="18" t="s">
        <v>88</v>
      </c>
      <c r="T480" s="18">
        <v>796</v>
      </c>
      <c r="U480" s="18" t="s">
        <v>129</v>
      </c>
      <c r="V480" s="18">
        <v>1</v>
      </c>
      <c r="W480" s="33">
        <v>20000</v>
      </c>
      <c r="X480" s="33">
        <v>0</v>
      </c>
      <c r="Y480" s="33">
        <f t="shared" si="16"/>
        <v>0</v>
      </c>
      <c r="Z480" s="18"/>
      <c r="AA480" s="18" t="s">
        <v>65</v>
      </c>
      <c r="AB480" s="18">
        <v>7</v>
      </c>
    </row>
    <row r="481" spans="1:28" ht="102">
      <c r="A481" s="17" t="s">
        <v>1881</v>
      </c>
      <c r="B481" s="17" t="s">
        <v>48</v>
      </c>
      <c r="C481" s="17" t="s">
        <v>49</v>
      </c>
      <c r="D481" s="17" t="s">
        <v>1877</v>
      </c>
      <c r="E481" s="17" t="s">
        <v>293</v>
      </c>
      <c r="F481" s="17" t="s">
        <v>293</v>
      </c>
      <c r="G481" s="17" t="s">
        <v>1878</v>
      </c>
      <c r="H481" s="17" t="s">
        <v>1879</v>
      </c>
      <c r="I481" s="17" t="s">
        <v>1880</v>
      </c>
      <c r="J481" s="17"/>
      <c r="K481" s="18" t="s">
        <v>55</v>
      </c>
      <c r="L481" s="18">
        <v>0</v>
      </c>
      <c r="M481" s="20" t="s">
        <v>56</v>
      </c>
      <c r="N481" s="18" t="s">
        <v>57</v>
      </c>
      <c r="O481" s="18" t="s">
        <v>1546</v>
      </c>
      <c r="P481" s="18" t="s">
        <v>57</v>
      </c>
      <c r="Q481" s="18" t="s">
        <v>59</v>
      </c>
      <c r="R481" s="18" t="s">
        <v>74</v>
      </c>
      <c r="S481" s="18" t="s">
        <v>88</v>
      </c>
      <c r="T481" s="18">
        <v>796</v>
      </c>
      <c r="U481" s="18" t="s">
        <v>129</v>
      </c>
      <c r="V481" s="18">
        <v>1</v>
      </c>
      <c r="W481" s="33">
        <v>20000</v>
      </c>
      <c r="X481" s="33">
        <v>0</v>
      </c>
      <c r="Y481" s="33">
        <f t="shared" si="16"/>
        <v>0</v>
      </c>
      <c r="Z481" s="18"/>
      <c r="AA481" s="18" t="s">
        <v>65</v>
      </c>
      <c r="AB481" s="18">
        <v>11</v>
      </c>
    </row>
    <row r="482" spans="1:28" ht="102">
      <c r="A482" s="17" t="s">
        <v>1882</v>
      </c>
      <c r="B482" s="17" t="s">
        <v>48</v>
      </c>
      <c r="C482" s="17" t="s">
        <v>49</v>
      </c>
      <c r="D482" s="17" t="s">
        <v>1877</v>
      </c>
      <c r="E482" s="17" t="s">
        <v>293</v>
      </c>
      <c r="F482" s="17" t="s">
        <v>293</v>
      </c>
      <c r="G482" s="17" t="s">
        <v>1878</v>
      </c>
      <c r="H482" s="17" t="s">
        <v>1879</v>
      </c>
      <c r="I482" s="17" t="s">
        <v>1880</v>
      </c>
      <c r="J482" s="17"/>
      <c r="K482" s="18" t="s">
        <v>55</v>
      </c>
      <c r="L482" s="18">
        <v>0</v>
      </c>
      <c r="M482" s="20" t="s">
        <v>56</v>
      </c>
      <c r="N482" s="18" t="s">
        <v>57</v>
      </c>
      <c r="O482" s="17" t="s">
        <v>789</v>
      </c>
      <c r="P482" s="18" t="s">
        <v>57</v>
      </c>
      <c r="Q482" s="18" t="s">
        <v>59</v>
      </c>
      <c r="R482" s="18" t="s">
        <v>74</v>
      </c>
      <c r="S482" s="18" t="s">
        <v>88</v>
      </c>
      <c r="T482" s="18">
        <v>796</v>
      </c>
      <c r="U482" s="18" t="s">
        <v>129</v>
      </c>
      <c r="V482" s="18">
        <v>1</v>
      </c>
      <c r="W482" s="33">
        <v>20000</v>
      </c>
      <c r="X482" s="33">
        <f>V482*W482</f>
        <v>20000</v>
      </c>
      <c r="Y482" s="33">
        <f t="shared" si="16"/>
        <v>22400.000000000004</v>
      </c>
      <c r="Z482" s="18"/>
      <c r="AA482" s="18" t="s">
        <v>65</v>
      </c>
      <c r="AB482" s="18"/>
    </row>
    <row r="483" spans="1:28" ht="102">
      <c r="A483" s="17" t="s">
        <v>1883</v>
      </c>
      <c r="B483" s="17" t="s">
        <v>48</v>
      </c>
      <c r="C483" s="17" t="s">
        <v>49</v>
      </c>
      <c r="D483" s="17" t="s">
        <v>1884</v>
      </c>
      <c r="E483" s="17" t="s">
        <v>293</v>
      </c>
      <c r="F483" s="17" t="s">
        <v>293</v>
      </c>
      <c r="G483" s="17" t="s">
        <v>1878</v>
      </c>
      <c r="H483" s="17" t="s">
        <v>1879</v>
      </c>
      <c r="I483" s="17" t="s">
        <v>1885</v>
      </c>
      <c r="J483" s="17"/>
      <c r="K483" s="18" t="s">
        <v>72</v>
      </c>
      <c r="L483" s="18">
        <v>0</v>
      </c>
      <c r="M483" s="20" t="s">
        <v>56</v>
      </c>
      <c r="N483" s="18" t="s">
        <v>57</v>
      </c>
      <c r="O483" s="18" t="s">
        <v>1546</v>
      </c>
      <c r="P483" s="18" t="s">
        <v>57</v>
      </c>
      <c r="Q483" s="18" t="s">
        <v>59</v>
      </c>
      <c r="R483" s="18" t="s">
        <v>74</v>
      </c>
      <c r="S483" s="18" t="s">
        <v>88</v>
      </c>
      <c r="T483" s="18">
        <v>796</v>
      </c>
      <c r="U483" s="18" t="s">
        <v>129</v>
      </c>
      <c r="V483" s="18">
        <v>1</v>
      </c>
      <c r="W483" s="33">
        <v>25000</v>
      </c>
      <c r="X483" s="33">
        <v>0</v>
      </c>
      <c r="Y483" s="33">
        <f t="shared" si="16"/>
        <v>0</v>
      </c>
      <c r="Z483" s="18"/>
      <c r="AA483" s="18" t="s">
        <v>65</v>
      </c>
      <c r="AB483" s="18">
        <v>7</v>
      </c>
    </row>
    <row r="484" spans="1:28" ht="101.25" customHeight="1">
      <c r="A484" s="17" t="s">
        <v>1886</v>
      </c>
      <c r="B484" s="17" t="s">
        <v>48</v>
      </c>
      <c r="C484" s="17" t="s">
        <v>49</v>
      </c>
      <c r="D484" s="17" t="s">
        <v>1884</v>
      </c>
      <c r="E484" s="17" t="s">
        <v>293</v>
      </c>
      <c r="F484" s="17" t="s">
        <v>293</v>
      </c>
      <c r="G484" s="17" t="s">
        <v>1878</v>
      </c>
      <c r="H484" s="17" t="s">
        <v>1879</v>
      </c>
      <c r="I484" s="17" t="s">
        <v>1885</v>
      </c>
      <c r="J484" s="17"/>
      <c r="K484" s="18" t="s">
        <v>55</v>
      </c>
      <c r="L484" s="18">
        <v>0</v>
      </c>
      <c r="M484" s="20" t="s">
        <v>56</v>
      </c>
      <c r="N484" s="18" t="s">
        <v>57</v>
      </c>
      <c r="O484" s="18" t="s">
        <v>1546</v>
      </c>
      <c r="P484" s="18" t="s">
        <v>57</v>
      </c>
      <c r="Q484" s="18" t="s">
        <v>59</v>
      </c>
      <c r="R484" s="18" t="s">
        <v>74</v>
      </c>
      <c r="S484" s="18" t="s">
        <v>88</v>
      </c>
      <c r="T484" s="18">
        <v>796</v>
      </c>
      <c r="U484" s="18" t="s">
        <v>129</v>
      </c>
      <c r="V484" s="18">
        <v>1</v>
      </c>
      <c r="W484" s="33">
        <v>25000</v>
      </c>
      <c r="X484" s="33">
        <f>V484*W484</f>
        <v>25000</v>
      </c>
      <c r="Y484" s="33">
        <f t="shared" si="16"/>
        <v>28000.000000000004</v>
      </c>
      <c r="Z484" s="18"/>
      <c r="AA484" s="18" t="s">
        <v>65</v>
      </c>
      <c r="AB484" s="18"/>
    </row>
    <row r="485" spans="1:28" ht="102">
      <c r="A485" s="17" t="s">
        <v>1887</v>
      </c>
      <c r="B485" s="17" t="s">
        <v>48</v>
      </c>
      <c r="C485" s="17" t="s">
        <v>49</v>
      </c>
      <c r="D485" s="17" t="s">
        <v>1884</v>
      </c>
      <c r="E485" s="17" t="s">
        <v>293</v>
      </c>
      <c r="F485" s="17" t="s">
        <v>293</v>
      </c>
      <c r="G485" s="17" t="s">
        <v>1878</v>
      </c>
      <c r="H485" s="17" t="s">
        <v>1879</v>
      </c>
      <c r="I485" s="17" t="s">
        <v>1888</v>
      </c>
      <c r="J485" s="17"/>
      <c r="K485" s="18" t="s">
        <v>72</v>
      </c>
      <c r="L485" s="18">
        <v>0</v>
      </c>
      <c r="M485" s="20" t="s">
        <v>56</v>
      </c>
      <c r="N485" s="18" t="s">
        <v>57</v>
      </c>
      <c r="O485" s="18" t="s">
        <v>1546</v>
      </c>
      <c r="P485" s="18" t="s">
        <v>57</v>
      </c>
      <c r="Q485" s="18" t="s">
        <v>59</v>
      </c>
      <c r="R485" s="18" t="s">
        <v>74</v>
      </c>
      <c r="S485" s="18" t="s">
        <v>88</v>
      </c>
      <c r="T485" s="18">
        <v>796</v>
      </c>
      <c r="U485" s="18" t="s">
        <v>129</v>
      </c>
      <c r="V485" s="18">
        <v>1</v>
      </c>
      <c r="W485" s="33">
        <v>61999.99999999999</v>
      </c>
      <c r="X485" s="33">
        <v>0</v>
      </c>
      <c r="Y485" s="33">
        <f t="shared" si="16"/>
        <v>0</v>
      </c>
      <c r="Z485" s="18"/>
      <c r="AA485" s="18" t="s">
        <v>65</v>
      </c>
      <c r="AB485" s="18">
        <v>7</v>
      </c>
    </row>
    <row r="486" spans="1:28" ht="102">
      <c r="A486" s="17" t="s">
        <v>1889</v>
      </c>
      <c r="B486" s="17" t="s">
        <v>48</v>
      </c>
      <c r="C486" s="17" t="s">
        <v>49</v>
      </c>
      <c r="D486" s="17" t="s">
        <v>1884</v>
      </c>
      <c r="E486" s="17" t="s">
        <v>293</v>
      </c>
      <c r="F486" s="17" t="s">
        <v>293</v>
      </c>
      <c r="G486" s="17" t="s">
        <v>1878</v>
      </c>
      <c r="H486" s="17" t="s">
        <v>1879</v>
      </c>
      <c r="I486" s="17" t="s">
        <v>1888</v>
      </c>
      <c r="J486" s="17"/>
      <c r="K486" s="18" t="s">
        <v>55</v>
      </c>
      <c r="L486" s="18">
        <v>0</v>
      </c>
      <c r="M486" s="20" t="s">
        <v>56</v>
      </c>
      <c r="N486" s="18" t="s">
        <v>57</v>
      </c>
      <c r="O486" s="17" t="s">
        <v>789</v>
      </c>
      <c r="P486" s="18" t="s">
        <v>57</v>
      </c>
      <c r="Q486" s="18" t="s">
        <v>59</v>
      </c>
      <c r="R486" s="18" t="s">
        <v>74</v>
      </c>
      <c r="S486" s="18" t="s">
        <v>88</v>
      </c>
      <c r="T486" s="18">
        <v>796</v>
      </c>
      <c r="U486" s="18" t="s">
        <v>129</v>
      </c>
      <c r="V486" s="18">
        <v>1</v>
      </c>
      <c r="W486" s="33">
        <v>61999.99999999999</v>
      </c>
      <c r="X486" s="33">
        <f>V486*W486</f>
        <v>61999.99999999999</v>
      </c>
      <c r="Y486" s="33">
        <f t="shared" si="16"/>
        <v>69440</v>
      </c>
      <c r="Z486" s="18"/>
      <c r="AA486" s="18" t="s">
        <v>65</v>
      </c>
      <c r="AB486" s="18"/>
    </row>
    <row r="487" spans="1:28" ht="102">
      <c r="A487" s="17" t="s">
        <v>1890</v>
      </c>
      <c r="B487" s="17" t="s">
        <v>48</v>
      </c>
      <c r="C487" s="17" t="s">
        <v>49</v>
      </c>
      <c r="D487" s="17" t="s">
        <v>1884</v>
      </c>
      <c r="E487" s="17" t="s">
        <v>293</v>
      </c>
      <c r="F487" s="17" t="s">
        <v>293</v>
      </c>
      <c r="G487" s="17" t="s">
        <v>1878</v>
      </c>
      <c r="H487" s="17" t="s">
        <v>1879</v>
      </c>
      <c r="I487" s="17" t="s">
        <v>1891</v>
      </c>
      <c r="J487" s="17"/>
      <c r="K487" s="18" t="s">
        <v>72</v>
      </c>
      <c r="L487" s="18">
        <v>0</v>
      </c>
      <c r="M487" s="20" t="s">
        <v>56</v>
      </c>
      <c r="N487" s="18" t="s">
        <v>57</v>
      </c>
      <c r="O487" s="18" t="s">
        <v>1546</v>
      </c>
      <c r="P487" s="18" t="s">
        <v>57</v>
      </c>
      <c r="Q487" s="18" t="s">
        <v>59</v>
      </c>
      <c r="R487" s="18" t="s">
        <v>74</v>
      </c>
      <c r="S487" s="18" t="s">
        <v>88</v>
      </c>
      <c r="T487" s="18">
        <v>796</v>
      </c>
      <c r="U487" s="18" t="s">
        <v>129</v>
      </c>
      <c r="V487" s="18">
        <v>1</v>
      </c>
      <c r="W487" s="33">
        <v>57000</v>
      </c>
      <c r="X487" s="33">
        <v>0</v>
      </c>
      <c r="Y487" s="33">
        <f t="shared" si="16"/>
        <v>0</v>
      </c>
      <c r="Z487" s="18"/>
      <c r="AA487" s="18" t="s">
        <v>65</v>
      </c>
      <c r="AB487" s="18">
        <v>7</v>
      </c>
    </row>
    <row r="488" spans="1:28" ht="102">
      <c r="A488" s="17" t="s">
        <v>1892</v>
      </c>
      <c r="B488" s="17" t="s">
        <v>48</v>
      </c>
      <c r="C488" s="17" t="s">
        <v>49</v>
      </c>
      <c r="D488" s="17" t="s">
        <v>1884</v>
      </c>
      <c r="E488" s="17" t="s">
        <v>293</v>
      </c>
      <c r="F488" s="17" t="s">
        <v>293</v>
      </c>
      <c r="G488" s="17" t="s">
        <v>1878</v>
      </c>
      <c r="H488" s="17" t="s">
        <v>1879</v>
      </c>
      <c r="I488" s="17" t="s">
        <v>1891</v>
      </c>
      <c r="J488" s="17"/>
      <c r="K488" s="18" t="s">
        <v>55</v>
      </c>
      <c r="L488" s="18">
        <v>0</v>
      </c>
      <c r="M488" s="20" t="s">
        <v>56</v>
      </c>
      <c r="N488" s="18" t="s">
        <v>57</v>
      </c>
      <c r="O488" s="18" t="s">
        <v>1546</v>
      </c>
      <c r="P488" s="18" t="s">
        <v>57</v>
      </c>
      <c r="Q488" s="18" t="s">
        <v>59</v>
      </c>
      <c r="R488" s="18" t="s">
        <v>74</v>
      </c>
      <c r="S488" s="18" t="s">
        <v>88</v>
      </c>
      <c r="T488" s="18">
        <v>796</v>
      </c>
      <c r="U488" s="18" t="s">
        <v>129</v>
      </c>
      <c r="V488" s="18">
        <v>1</v>
      </c>
      <c r="W488" s="33">
        <v>57000</v>
      </c>
      <c r="X488" s="33">
        <v>0</v>
      </c>
      <c r="Y488" s="33">
        <f t="shared" si="16"/>
        <v>0</v>
      </c>
      <c r="Z488" s="18"/>
      <c r="AA488" s="18" t="s">
        <v>65</v>
      </c>
      <c r="AB488" s="18">
        <v>11</v>
      </c>
    </row>
    <row r="489" spans="1:28" ht="102">
      <c r="A489" s="17" t="s">
        <v>1893</v>
      </c>
      <c r="B489" s="17" t="s">
        <v>48</v>
      </c>
      <c r="C489" s="17" t="s">
        <v>49</v>
      </c>
      <c r="D489" s="17" t="s">
        <v>1884</v>
      </c>
      <c r="E489" s="17" t="s">
        <v>293</v>
      </c>
      <c r="F489" s="17" t="s">
        <v>293</v>
      </c>
      <c r="G489" s="17" t="s">
        <v>1878</v>
      </c>
      <c r="H489" s="17" t="s">
        <v>1879</v>
      </c>
      <c r="I489" s="17" t="s">
        <v>1891</v>
      </c>
      <c r="J489" s="17"/>
      <c r="K489" s="18" t="s">
        <v>55</v>
      </c>
      <c r="L489" s="18">
        <v>0</v>
      </c>
      <c r="M489" s="20" t="s">
        <v>56</v>
      </c>
      <c r="N489" s="18" t="s">
        <v>57</v>
      </c>
      <c r="O489" s="17" t="s">
        <v>789</v>
      </c>
      <c r="P489" s="18" t="s">
        <v>57</v>
      </c>
      <c r="Q489" s="18" t="s">
        <v>59</v>
      </c>
      <c r="R489" s="18" t="s">
        <v>74</v>
      </c>
      <c r="S489" s="18" t="s">
        <v>88</v>
      </c>
      <c r="T489" s="18">
        <v>796</v>
      </c>
      <c r="U489" s="18" t="s">
        <v>129</v>
      </c>
      <c r="V489" s="18">
        <v>1</v>
      </c>
      <c r="W489" s="33">
        <v>57000</v>
      </c>
      <c r="X489" s="33">
        <f>V489*W489</f>
        <v>57000</v>
      </c>
      <c r="Y489" s="33">
        <f t="shared" si="16"/>
        <v>63840.00000000001</v>
      </c>
      <c r="Z489" s="18"/>
      <c r="AA489" s="18" t="s">
        <v>65</v>
      </c>
      <c r="AB489" s="18"/>
    </row>
    <row r="490" spans="1:28" ht="102">
      <c r="A490" s="17" t="s">
        <v>1894</v>
      </c>
      <c r="B490" s="17" t="s">
        <v>48</v>
      </c>
      <c r="C490" s="17" t="s">
        <v>49</v>
      </c>
      <c r="D490" s="17" t="s">
        <v>1895</v>
      </c>
      <c r="E490" s="17" t="s">
        <v>1896</v>
      </c>
      <c r="F490" s="17" t="s">
        <v>1897</v>
      </c>
      <c r="G490" s="17" t="s">
        <v>1898</v>
      </c>
      <c r="H490" s="17" t="s">
        <v>1899</v>
      </c>
      <c r="I490" s="17" t="s">
        <v>1900</v>
      </c>
      <c r="J490" s="17"/>
      <c r="K490" s="18" t="s">
        <v>72</v>
      </c>
      <c r="L490" s="18">
        <v>0</v>
      </c>
      <c r="M490" s="20" t="s">
        <v>56</v>
      </c>
      <c r="N490" s="18" t="s">
        <v>57</v>
      </c>
      <c r="O490" s="18" t="s">
        <v>1546</v>
      </c>
      <c r="P490" s="18" t="s">
        <v>57</v>
      </c>
      <c r="Q490" s="18" t="s">
        <v>59</v>
      </c>
      <c r="R490" s="18" t="s">
        <v>74</v>
      </c>
      <c r="S490" s="18" t="s">
        <v>88</v>
      </c>
      <c r="T490" s="18">
        <v>796</v>
      </c>
      <c r="U490" s="18" t="s">
        <v>129</v>
      </c>
      <c r="V490" s="18">
        <v>1</v>
      </c>
      <c r="W490" s="33">
        <v>109999.99999999999</v>
      </c>
      <c r="X490" s="33">
        <v>0</v>
      </c>
      <c r="Y490" s="33">
        <f t="shared" si="16"/>
        <v>0</v>
      </c>
      <c r="Z490" s="18"/>
      <c r="AA490" s="18" t="s">
        <v>65</v>
      </c>
      <c r="AB490" s="18">
        <v>7</v>
      </c>
    </row>
    <row r="491" spans="1:28" ht="102">
      <c r="A491" s="17" t="s">
        <v>1901</v>
      </c>
      <c r="B491" s="17" t="s">
        <v>48</v>
      </c>
      <c r="C491" s="17" t="s">
        <v>49</v>
      </c>
      <c r="D491" s="17" t="s">
        <v>1895</v>
      </c>
      <c r="E491" s="17" t="s">
        <v>1896</v>
      </c>
      <c r="F491" s="17" t="s">
        <v>1897</v>
      </c>
      <c r="G491" s="17" t="s">
        <v>1898</v>
      </c>
      <c r="H491" s="17" t="s">
        <v>1899</v>
      </c>
      <c r="I491" s="17" t="s">
        <v>1900</v>
      </c>
      <c r="J491" s="17"/>
      <c r="K491" s="18" t="s">
        <v>55</v>
      </c>
      <c r="L491" s="18">
        <v>0</v>
      </c>
      <c r="M491" s="20" t="s">
        <v>56</v>
      </c>
      <c r="N491" s="18" t="s">
        <v>57</v>
      </c>
      <c r="O491" s="18" t="s">
        <v>1546</v>
      </c>
      <c r="P491" s="18" t="s">
        <v>57</v>
      </c>
      <c r="Q491" s="18" t="s">
        <v>59</v>
      </c>
      <c r="R491" s="18" t="s">
        <v>74</v>
      </c>
      <c r="S491" s="18" t="s">
        <v>88</v>
      </c>
      <c r="T491" s="18">
        <v>796</v>
      </c>
      <c r="U491" s="18" t="s">
        <v>129</v>
      </c>
      <c r="V491" s="18">
        <v>1</v>
      </c>
      <c r="W491" s="33">
        <v>109999.99999999999</v>
      </c>
      <c r="X491" s="33">
        <v>0</v>
      </c>
      <c r="Y491" s="33">
        <f t="shared" si="16"/>
        <v>0</v>
      </c>
      <c r="Z491" s="18"/>
      <c r="AA491" s="18" t="s">
        <v>65</v>
      </c>
      <c r="AB491" s="18" t="s">
        <v>1118</v>
      </c>
    </row>
    <row r="492" spans="1:28" ht="102">
      <c r="A492" s="17" t="s">
        <v>1902</v>
      </c>
      <c r="B492" s="17" t="s">
        <v>48</v>
      </c>
      <c r="C492" s="17" t="s">
        <v>49</v>
      </c>
      <c r="D492" s="17" t="s">
        <v>1895</v>
      </c>
      <c r="E492" s="17" t="s">
        <v>1896</v>
      </c>
      <c r="F492" s="17" t="s">
        <v>1897</v>
      </c>
      <c r="G492" s="17" t="s">
        <v>1898</v>
      </c>
      <c r="H492" s="17" t="s">
        <v>1899</v>
      </c>
      <c r="I492" s="17" t="s">
        <v>1900</v>
      </c>
      <c r="J492" s="17"/>
      <c r="K492" s="18" t="s">
        <v>55</v>
      </c>
      <c r="L492" s="18">
        <v>0</v>
      </c>
      <c r="M492" s="20" t="s">
        <v>56</v>
      </c>
      <c r="N492" s="18" t="s">
        <v>57</v>
      </c>
      <c r="O492" s="17" t="s">
        <v>789</v>
      </c>
      <c r="P492" s="18" t="s">
        <v>57</v>
      </c>
      <c r="Q492" s="18" t="s">
        <v>59</v>
      </c>
      <c r="R492" s="18" t="s">
        <v>74</v>
      </c>
      <c r="S492" s="18" t="s">
        <v>88</v>
      </c>
      <c r="T492" s="18">
        <v>796</v>
      </c>
      <c r="U492" s="18" t="s">
        <v>129</v>
      </c>
      <c r="V492" s="18">
        <v>1</v>
      </c>
      <c r="W492" s="33">
        <v>120000</v>
      </c>
      <c r="X492" s="33">
        <f>V492*W492</f>
        <v>120000</v>
      </c>
      <c r="Y492" s="33">
        <f t="shared" si="16"/>
        <v>134400</v>
      </c>
      <c r="Z492" s="18"/>
      <c r="AA492" s="18" t="s">
        <v>65</v>
      </c>
      <c r="AB492" s="18"/>
    </row>
    <row r="493" spans="1:28" ht="102">
      <c r="A493" s="17" t="s">
        <v>1903</v>
      </c>
      <c r="B493" s="17" t="s">
        <v>48</v>
      </c>
      <c r="C493" s="17" t="s">
        <v>49</v>
      </c>
      <c r="D493" s="17" t="s">
        <v>1904</v>
      </c>
      <c r="E493" s="17" t="s">
        <v>1905</v>
      </c>
      <c r="F493" s="17" t="s">
        <v>1906</v>
      </c>
      <c r="G493" s="17" t="s">
        <v>1842</v>
      </c>
      <c r="H493" s="17" t="s">
        <v>1907</v>
      </c>
      <c r="I493" s="17" t="s">
        <v>1908</v>
      </c>
      <c r="J493" s="17"/>
      <c r="K493" s="18" t="s">
        <v>72</v>
      </c>
      <c r="L493" s="18">
        <v>0</v>
      </c>
      <c r="M493" s="20" t="s">
        <v>56</v>
      </c>
      <c r="N493" s="18" t="s">
        <v>57</v>
      </c>
      <c r="O493" s="18" t="s">
        <v>1546</v>
      </c>
      <c r="P493" s="18" t="s">
        <v>57</v>
      </c>
      <c r="Q493" s="18" t="s">
        <v>59</v>
      </c>
      <c r="R493" s="18" t="s">
        <v>74</v>
      </c>
      <c r="S493" s="18" t="s">
        <v>88</v>
      </c>
      <c r="T493" s="18">
        <v>796</v>
      </c>
      <c r="U493" s="18" t="s">
        <v>129</v>
      </c>
      <c r="V493" s="18">
        <v>1</v>
      </c>
      <c r="W493" s="33">
        <v>120000</v>
      </c>
      <c r="X493" s="33">
        <v>0</v>
      </c>
      <c r="Y493" s="33">
        <f t="shared" si="16"/>
        <v>0</v>
      </c>
      <c r="Z493" s="18"/>
      <c r="AA493" s="18" t="s">
        <v>65</v>
      </c>
      <c r="AB493" s="18">
        <v>7</v>
      </c>
    </row>
    <row r="494" spans="1:28" ht="102">
      <c r="A494" s="17" t="s">
        <v>1909</v>
      </c>
      <c r="B494" s="17" t="s">
        <v>48</v>
      </c>
      <c r="C494" s="17" t="s">
        <v>49</v>
      </c>
      <c r="D494" s="17" t="s">
        <v>1904</v>
      </c>
      <c r="E494" s="17" t="s">
        <v>1905</v>
      </c>
      <c r="F494" s="17" t="s">
        <v>1906</v>
      </c>
      <c r="G494" s="17" t="s">
        <v>1842</v>
      </c>
      <c r="H494" s="17" t="s">
        <v>1907</v>
      </c>
      <c r="I494" s="17" t="s">
        <v>1908</v>
      </c>
      <c r="J494" s="17"/>
      <c r="K494" s="18" t="s">
        <v>55</v>
      </c>
      <c r="L494" s="18">
        <v>0</v>
      </c>
      <c r="M494" s="20" t="s">
        <v>56</v>
      </c>
      <c r="N494" s="18" t="s">
        <v>57</v>
      </c>
      <c r="O494" s="18" t="s">
        <v>1546</v>
      </c>
      <c r="P494" s="18" t="s">
        <v>57</v>
      </c>
      <c r="Q494" s="18" t="s">
        <v>59</v>
      </c>
      <c r="R494" s="18" t="s">
        <v>74</v>
      </c>
      <c r="S494" s="18" t="s">
        <v>88</v>
      </c>
      <c r="T494" s="18">
        <v>796</v>
      </c>
      <c r="U494" s="18" t="s">
        <v>129</v>
      </c>
      <c r="V494" s="18">
        <v>1</v>
      </c>
      <c r="W494" s="33">
        <v>120000</v>
      </c>
      <c r="X494" s="33">
        <v>0</v>
      </c>
      <c r="Y494" s="33">
        <f t="shared" si="16"/>
        <v>0</v>
      </c>
      <c r="Z494" s="18"/>
      <c r="AA494" s="18" t="s">
        <v>65</v>
      </c>
      <c r="AB494" s="18">
        <v>11</v>
      </c>
    </row>
    <row r="495" spans="1:28" ht="102">
      <c r="A495" s="17" t="s">
        <v>1910</v>
      </c>
      <c r="B495" s="17" t="s">
        <v>48</v>
      </c>
      <c r="C495" s="17" t="s">
        <v>49</v>
      </c>
      <c r="D495" s="17" t="s">
        <v>1904</v>
      </c>
      <c r="E495" s="17" t="s">
        <v>1905</v>
      </c>
      <c r="F495" s="17" t="s">
        <v>1906</v>
      </c>
      <c r="G495" s="17" t="s">
        <v>1842</v>
      </c>
      <c r="H495" s="17" t="s">
        <v>1907</v>
      </c>
      <c r="I495" s="17" t="s">
        <v>1908</v>
      </c>
      <c r="J495" s="17"/>
      <c r="K495" s="18" t="s">
        <v>55</v>
      </c>
      <c r="L495" s="18">
        <v>0</v>
      </c>
      <c r="M495" s="20" t="s">
        <v>56</v>
      </c>
      <c r="N495" s="18" t="s">
        <v>57</v>
      </c>
      <c r="O495" s="17" t="s">
        <v>789</v>
      </c>
      <c r="P495" s="18" t="s">
        <v>57</v>
      </c>
      <c r="Q495" s="18" t="s">
        <v>59</v>
      </c>
      <c r="R495" s="18" t="s">
        <v>74</v>
      </c>
      <c r="S495" s="18" t="s">
        <v>88</v>
      </c>
      <c r="T495" s="18">
        <v>796</v>
      </c>
      <c r="U495" s="18" t="s">
        <v>129</v>
      </c>
      <c r="V495" s="18">
        <v>1</v>
      </c>
      <c r="W495" s="33">
        <v>120000</v>
      </c>
      <c r="X495" s="33">
        <f>V495*W495</f>
        <v>120000</v>
      </c>
      <c r="Y495" s="33">
        <f t="shared" si="16"/>
        <v>134400</v>
      </c>
      <c r="Z495" s="18"/>
      <c r="AA495" s="18" t="s">
        <v>65</v>
      </c>
      <c r="AB495" s="18"/>
    </row>
    <row r="496" spans="1:28" ht="132.75" customHeight="1">
      <c r="A496" s="17" t="s">
        <v>1911</v>
      </c>
      <c r="B496" s="17" t="s">
        <v>48</v>
      </c>
      <c r="C496" s="17" t="s">
        <v>49</v>
      </c>
      <c r="D496" s="17" t="s">
        <v>1912</v>
      </c>
      <c r="E496" s="17" t="s">
        <v>1913</v>
      </c>
      <c r="F496" s="17" t="s">
        <v>1914</v>
      </c>
      <c r="G496" s="17" t="s">
        <v>1915</v>
      </c>
      <c r="H496" s="17" t="s">
        <v>1915</v>
      </c>
      <c r="I496" s="17" t="s">
        <v>1916</v>
      </c>
      <c r="J496" s="17"/>
      <c r="K496" s="18" t="s">
        <v>72</v>
      </c>
      <c r="L496" s="18">
        <v>0</v>
      </c>
      <c r="M496" s="20" t="s">
        <v>56</v>
      </c>
      <c r="N496" s="18" t="s">
        <v>57</v>
      </c>
      <c r="O496" s="18" t="s">
        <v>1546</v>
      </c>
      <c r="P496" s="18" t="s">
        <v>57</v>
      </c>
      <c r="Q496" s="18" t="s">
        <v>59</v>
      </c>
      <c r="R496" s="18" t="s">
        <v>74</v>
      </c>
      <c r="S496" s="18" t="s">
        <v>88</v>
      </c>
      <c r="T496" s="18">
        <v>796</v>
      </c>
      <c r="U496" s="18" t="s">
        <v>129</v>
      </c>
      <c r="V496" s="18">
        <v>1</v>
      </c>
      <c r="W496" s="33">
        <v>199999.99999999997</v>
      </c>
      <c r="X496" s="33">
        <v>0</v>
      </c>
      <c r="Y496" s="33">
        <f t="shared" si="16"/>
        <v>0</v>
      </c>
      <c r="Z496" s="18"/>
      <c r="AA496" s="18" t="s">
        <v>65</v>
      </c>
      <c r="AB496" s="18">
        <v>7</v>
      </c>
    </row>
    <row r="497" spans="1:28" ht="60.75" customHeight="1">
      <c r="A497" s="17" t="s">
        <v>1917</v>
      </c>
      <c r="B497" s="17" t="s">
        <v>48</v>
      </c>
      <c r="C497" s="17" t="s">
        <v>49</v>
      </c>
      <c r="D497" s="17" t="s">
        <v>1912</v>
      </c>
      <c r="E497" s="17" t="s">
        <v>1913</v>
      </c>
      <c r="F497" s="17" t="s">
        <v>1914</v>
      </c>
      <c r="G497" s="17" t="s">
        <v>1915</v>
      </c>
      <c r="H497" s="17" t="s">
        <v>1915</v>
      </c>
      <c r="I497" s="17" t="s">
        <v>1916</v>
      </c>
      <c r="J497" s="17"/>
      <c r="K497" s="18" t="s">
        <v>55</v>
      </c>
      <c r="L497" s="18">
        <v>0</v>
      </c>
      <c r="M497" s="20" t="s">
        <v>56</v>
      </c>
      <c r="N497" s="18" t="s">
        <v>57</v>
      </c>
      <c r="O497" s="18" t="s">
        <v>1546</v>
      </c>
      <c r="P497" s="18" t="s">
        <v>57</v>
      </c>
      <c r="Q497" s="18" t="s">
        <v>59</v>
      </c>
      <c r="R497" s="18" t="s">
        <v>74</v>
      </c>
      <c r="S497" s="18" t="s">
        <v>88</v>
      </c>
      <c r="T497" s="18">
        <v>796</v>
      </c>
      <c r="U497" s="18" t="s">
        <v>129</v>
      </c>
      <c r="V497" s="18">
        <v>1</v>
      </c>
      <c r="W497" s="33">
        <v>199999.99999999997</v>
      </c>
      <c r="X497" s="33">
        <v>0</v>
      </c>
      <c r="Y497" s="33">
        <f t="shared" si="16"/>
        <v>0</v>
      </c>
      <c r="Z497" s="18"/>
      <c r="AA497" s="18" t="s">
        <v>65</v>
      </c>
      <c r="AB497" s="18" t="s">
        <v>122</v>
      </c>
    </row>
    <row r="498" spans="1:28" ht="135" customHeight="1">
      <c r="A498" s="17" t="s">
        <v>1918</v>
      </c>
      <c r="B498" s="17" t="s">
        <v>48</v>
      </c>
      <c r="C498" s="17" t="s">
        <v>49</v>
      </c>
      <c r="D498" s="17" t="s">
        <v>1919</v>
      </c>
      <c r="E498" s="17" t="s">
        <v>1772</v>
      </c>
      <c r="F498" s="17" t="s">
        <v>1773</v>
      </c>
      <c r="G498" s="17" t="s">
        <v>1920</v>
      </c>
      <c r="H498" s="17" t="s">
        <v>1921</v>
      </c>
      <c r="I498" s="17" t="s">
        <v>1922</v>
      </c>
      <c r="J498" s="17"/>
      <c r="K498" s="18" t="s">
        <v>72</v>
      </c>
      <c r="L498" s="18">
        <v>0</v>
      </c>
      <c r="M498" s="20" t="s">
        <v>56</v>
      </c>
      <c r="N498" s="18" t="s">
        <v>57</v>
      </c>
      <c r="O498" s="18" t="s">
        <v>1546</v>
      </c>
      <c r="P498" s="18" t="s">
        <v>57</v>
      </c>
      <c r="Q498" s="18" t="s">
        <v>59</v>
      </c>
      <c r="R498" s="18" t="s">
        <v>74</v>
      </c>
      <c r="S498" s="18" t="s">
        <v>88</v>
      </c>
      <c r="T498" s="18" t="s">
        <v>351</v>
      </c>
      <c r="U498" s="18" t="s">
        <v>1320</v>
      </c>
      <c r="V498" s="18">
        <v>12</v>
      </c>
      <c r="W498" s="33">
        <v>1799.9999999999998</v>
      </c>
      <c r="X498" s="33">
        <v>0</v>
      </c>
      <c r="Y498" s="33">
        <f t="shared" si="16"/>
        <v>0</v>
      </c>
      <c r="Z498" s="18"/>
      <c r="AA498" s="18" t="s">
        <v>65</v>
      </c>
      <c r="AB498" s="18" t="s">
        <v>122</v>
      </c>
    </row>
    <row r="499" spans="1:28" ht="109.5" customHeight="1">
      <c r="A499" s="17" t="s">
        <v>1923</v>
      </c>
      <c r="B499" s="17" t="s">
        <v>48</v>
      </c>
      <c r="C499" s="17" t="s">
        <v>49</v>
      </c>
      <c r="D499" s="17" t="s">
        <v>1924</v>
      </c>
      <c r="E499" s="17" t="s">
        <v>1925</v>
      </c>
      <c r="F499" s="17" t="s">
        <v>1925</v>
      </c>
      <c r="G499" s="17" t="s">
        <v>1926</v>
      </c>
      <c r="H499" s="17" t="s">
        <v>1927</v>
      </c>
      <c r="I499" s="17" t="s">
        <v>1928</v>
      </c>
      <c r="J499" s="17"/>
      <c r="K499" s="18" t="s">
        <v>72</v>
      </c>
      <c r="L499" s="18">
        <v>0</v>
      </c>
      <c r="M499" s="20" t="s">
        <v>56</v>
      </c>
      <c r="N499" s="18" t="s">
        <v>57</v>
      </c>
      <c r="O499" s="18" t="s">
        <v>202</v>
      </c>
      <c r="P499" s="18" t="s">
        <v>57</v>
      </c>
      <c r="Q499" s="18" t="s">
        <v>59</v>
      </c>
      <c r="R499" s="18" t="s">
        <v>74</v>
      </c>
      <c r="S499" s="18" t="s">
        <v>88</v>
      </c>
      <c r="T499" s="18">
        <v>796</v>
      </c>
      <c r="U499" s="18" t="s">
        <v>129</v>
      </c>
      <c r="V499" s="18">
        <v>1</v>
      </c>
      <c r="W499" s="33">
        <v>25999.999999999996</v>
      </c>
      <c r="X499" s="33">
        <v>0</v>
      </c>
      <c r="Y499" s="33">
        <f t="shared" si="16"/>
        <v>0</v>
      </c>
      <c r="Z499" s="18"/>
      <c r="AA499" s="18" t="s">
        <v>65</v>
      </c>
      <c r="AB499" s="18">
        <v>7</v>
      </c>
    </row>
    <row r="500" spans="1:28" ht="109.5" customHeight="1">
      <c r="A500" s="17" t="s">
        <v>1929</v>
      </c>
      <c r="B500" s="17" t="s">
        <v>48</v>
      </c>
      <c r="C500" s="17" t="s">
        <v>49</v>
      </c>
      <c r="D500" s="17" t="s">
        <v>1924</v>
      </c>
      <c r="E500" s="17" t="s">
        <v>1925</v>
      </c>
      <c r="F500" s="17" t="s">
        <v>1925</v>
      </c>
      <c r="G500" s="17" t="s">
        <v>1926</v>
      </c>
      <c r="H500" s="17" t="s">
        <v>1927</v>
      </c>
      <c r="I500" s="17" t="s">
        <v>1928</v>
      </c>
      <c r="J500" s="17"/>
      <c r="K500" s="18" t="s">
        <v>55</v>
      </c>
      <c r="L500" s="18">
        <v>0</v>
      </c>
      <c r="M500" s="20" t="s">
        <v>56</v>
      </c>
      <c r="N500" s="18" t="s">
        <v>57</v>
      </c>
      <c r="O500" s="18" t="s">
        <v>202</v>
      </c>
      <c r="P500" s="18" t="s">
        <v>57</v>
      </c>
      <c r="Q500" s="18" t="s">
        <v>59</v>
      </c>
      <c r="R500" s="18" t="s">
        <v>74</v>
      </c>
      <c r="S500" s="18" t="s">
        <v>88</v>
      </c>
      <c r="T500" s="18">
        <v>796</v>
      </c>
      <c r="U500" s="18" t="s">
        <v>129</v>
      </c>
      <c r="V500" s="18">
        <v>1</v>
      </c>
      <c r="W500" s="33">
        <v>25999.999999999996</v>
      </c>
      <c r="X500" s="33">
        <f>V500*W500</f>
        <v>25999.999999999996</v>
      </c>
      <c r="Y500" s="33">
        <f t="shared" si="16"/>
        <v>29120</v>
      </c>
      <c r="Z500" s="18"/>
      <c r="AA500" s="18" t="s">
        <v>65</v>
      </c>
      <c r="AB500" s="18"/>
    </row>
    <row r="501" spans="1:28" ht="107.25" customHeight="1">
      <c r="A501" s="17" t="s">
        <v>1930</v>
      </c>
      <c r="B501" s="17" t="s">
        <v>48</v>
      </c>
      <c r="C501" s="17" t="s">
        <v>49</v>
      </c>
      <c r="D501" s="17" t="s">
        <v>1924</v>
      </c>
      <c r="E501" s="17" t="s">
        <v>1925</v>
      </c>
      <c r="F501" s="17" t="s">
        <v>1925</v>
      </c>
      <c r="G501" s="17" t="s">
        <v>1926</v>
      </c>
      <c r="H501" s="17" t="s">
        <v>1927</v>
      </c>
      <c r="I501" s="17" t="s">
        <v>1931</v>
      </c>
      <c r="J501" s="17"/>
      <c r="K501" s="18" t="s">
        <v>72</v>
      </c>
      <c r="L501" s="18">
        <v>0</v>
      </c>
      <c r="M501" s="20" t="s">
        <v>56</v>
      </c>
      <c r="N501" s="18" t="s">
        <v>57</v>
      </c>
      <c r="O501" s="18" t="s">
        <v>202</v>
      </c>
      <c r="P501" s="18" t="s">
        <v>57</v>
      </c>
      <c r="Q501" s="18" t="s">
        <v>59</v>
      </c>
      <c r="R501" s="18" t="s">
        <v>74</v>
      </c>
      <c r="S501" s="18" t="s">
        <v>88</v>
      </c>
      <c r="T501" s="18">
        <v>796</v>
      </c>
      <c r="U501" s="18" t="s">
        <v>129</v>
      </c>
      <c r="V501" s="18">
        <v>2</v>
      </c>
      <c r="W501" s="33">
        <v>31999.999999999996</v>
      </c>
      <c r="X501" s="33">
        <v>0</v>
      </c>
      <c r="Y501" s="33">
        <f t="shared" si="16"/>
        <v>0</v>
      </c>
      <c r="Z501" s="18"/>
      <c r="AA501" s="18" t="s">
        <v>65</v>
      </c>
      <c r="AB501" s="18">
        <v>7</v>
      </c>
    </row>
    <row r="502" spans="1:28" ht="107.25" customHeight="1">
      <c r="A502" s="17" t="s">
        <v>1932</v>
      </c>
      <c r="B502" s="17" t="s">
        <v>48</v>
      </c>
      <c r="C502" s="17" t="s">
        <v>49</v>
      </c>
      <c r="D502" s="17" t="s">
        <v>1924</v>
      </c>
      <c r="E502" s="17" t="s">
        <v>1925</v>
      </c>
      <c r="F502" s="17" t="s">
        <v>1925</v>
      </c>
      <c r="G502" s="17" t="s">
        <v>1926</v>
      </c>
      <c r="H502" s="17" t="s">
        <v>1927</v>
      </c>
      <c r="I502" s="17" t="s">
        <v>1931</v>
      </c>
      <c r="J502" s="17"/>
      <c r="K502" s="18" t="s">
        <v>55</v>
      </c>
      <c r="L502" s="18">
        <v>0</v>
      </c>
      <c r="M502" s="20" t="s">
        <v>56</v>
      </c>
      <c r="N502" s="18" t="s">
        <v>57</v>
      </c>
      <c r="O502" s="18" t="s">
        <v>202</v>
      </c>
      <c r="P502" s="18" t="s">
        <v>57</v>
      </c>
      <c r="Q502" s="18" t="s">
        <v>59</v>
      </c>
      <c r="R502" s="18" t="s">
        <v>74</v>
      </c>
      <c r="S502" s="18" t="s">
        <v>88</v>
      </c>
      <c r="T502" s="18">
        <v>796</v>
      </c>
      <c r="U502" s="18" t="s">
        <v>129</v>
      </c>
      <c r="V502" s="18">
        <v>2</v>
      </c>
      <c r="W502" s="33">
        <v>31999.999999999996</v>
      </c>
      <c r="X502" s="33">
        <f>V502*W502</f>
        <v>63999.99999999999</v>
      </c>
      <c r="Y502" s="33">
        <f t="shared" si="16"/>
        <v>71680</v>
      </c>
      <c r="Z502" s="18"/>
      <c r="AA502" s="18" t="s">
        <v>65</v>
      </c>
      <c r="AB502" s="18"/>
    </row>
    <row r="503" spans="1:28" ht="102">
      <c r="A503" s="17" t="s">
        <v>1933</v>
      </c>
      <c r="B503" s="17" t="s">
        <v>48</v>
      </c>
      <c r="C503" s="17" t="s">
        <v>49</v>
      </c>
      <c r="D503" s="17" t="s">
        <v>1934</v>
      </c>
      <c r="E503" s="17" t="s">
        <v>1935</v>
      </c>
      <c r="F503" s="17" t="s">
        <v>1936</v>
      </c>
      <c r="G503" s="17" t="s">
        <v>1937</v>
      </c>
      <c r="H503" s="17" t="s">
        <v>1938</v>
      </c>
      <c r="I503" s="17" t="s">
        <v>1939</v>
      </c>
      <c r="J503" s="17"/>
      <c r="K503" s="18" t="s">
        <v>72</v>
      </c>
      <c r="L503" s="18">
        <v>0</v>
      </c>
      <c r="M503" s="20" t="s">
        <v>56</v>
      </c>
      <c r="N503" s="18" t="s">
        <v>57</v>
      </c>
      <c r="O503" s="18" t="s">
        <v>202</v>
      </c>
      <c r="P503" s="18" t="s">
        <v>57</v>
      </c>
      <c r="Q503" s="18" t="s">
        <v>59</v>
      </c>
      <c r="R503" s="18" t="s">
        <v>74</v>
      </c>
      <c r="S503" s="18" t="s">
        <v>88</v>
      </c>
      <c r="T503" s="18" t="s">
        <v>351</v>
      </c>
      <c r="U503" s="18" t="s">
        <v>1320</v>
      </c>
      <c r="V503" s="18">
        <v>2</v>
      </c>
      <c r="W503" s="33">
        <v>7999.999999999999</v>
      </c>
      <c r="X503" s="33">
        <v>0</v>
      </c>
      <c r="Y503" s="33">
        <f t="shared" si="16"/>
        <v>0</v>
      </c>
      <c r="Z503" s="18"/>
      <c r="AA503" s="18" t="s">
        <v>65</v>
      </c>
      <c r="AB503" s="18" t="s">
        <v>122</v>
      </c>
    </row>
    <row r="504" spans="1:28" ht="109.5" customHeight="1">
      <c r="A504" s="17" t="s">
        <v>1940</v>
      </c>
      <c r="B504" s="17" t="s">
        <v>48</v>
      </c>
      <c r="C504" s="17" t="s">
        <v>49</v>
      </c>
      <c r="D504" s="17" t="s">
        <v>1941</v>
      </c>
      <c r="E504" s="17" t="s">
        <v>1935</v>
      </c>
      <c r="F504" s="17" t="s">
        <v>1942</v>
      </c>
      <c r="G504" s="17" t="s">
        <v>1744</v>
      </c>
      <c r="H504" s="17" t="s">
        <v>1943</v>
      </c>
      <c r="I504" s="17" t="s">
        <v>1944</v>
      </c>
      <c r="J504" s="17"/>
      <c r="K504" s="18" t="s">
        <v>72</v>
      </c>
      <c r="L504" s="18">
        <v>0</v>
      </c>
      <c r="M504" s="20" t="s">
        <v>56</v>
      </c>
      <c r="N504" s="18" t="s">
        <v>57</v>
      </c>
      <c r="O504" s="18" t="s">
        <v>202</v>
      </c>
      <c r="P504" s="18" t="s">
        <v>57</v>
      </c>
      <c r="Q504" s="18" t="s">
        <v>59</v>
      </c>
      <c r="R504" s="18" t="s">
        <v>74</v>
      </c>
      <c r="S504" s="18" t="s">
        <v>88</v>
      </c>
      <c r="T504" s="18" t="s">
        <v>351</v>
      </c>
      <c r="U504" s="18" t="s">
        <v>1320</v>
      </c>
      <c r="V504" s="18">
        <v>4</v>
      </c>
      <c r="W504" s="33">
        <v>18000</v>
      </c>
      <c r="X504" s="33">
        <v>0</v>
      </c>
      <c r="Y504" s="33">
        <f t="shared" si="16"/>
        <v>0</v>
      </c>
      <c r="Z504" s="18"/>
      <c r="AA504" s="18" t="s">
        <v>65</v>
      </c>
      <c r="AB504" s="18" t="s">
        <v>122</v>
      </c>
    </row>
    <row r="505" spans="1:28" ht="94.5" customHeight="1">
      <c r="A505" s="17" t="s">
        <v>1945</v>
      </c>
      <c r="B505" s="17" t="s">
        <v>48</v>
      </c>
      <c r="C505" s="17" t="s">
        <v>49</v>
      </c>
      <c r="D505" s="17" t="s">
        <v>1946</v>
      </c>
      <c r="E505" s="17" t="s">
        <v>1947</v>
      </c>
      <c r="F505" s="17" t="s">
        <v>1948</v>
      </c>
      <c r="G505" s="17" t="s">
        <v>1781</v>
      </c>
      <c r="H505" s="17" t="s">
        <v>1782</v>
      </c>
      <c r="I505" s="17" t="s">
        <v>1949</v>
      </c>
      <c r="J505" s="17"/>
      <c r="K505" s="18" t="s">
        <v>72</v>
      </c>
      <c r="L505" s="18">
        <v>0</v>
      </c>
      <c r="M505" s="20" t="s">
        <v>56</v>
      </c>
      <c r="N505" s="18" t="s">
        <v>57</v>
      </c>
      <c r="O505" s="18" t="s">
        <v>202</v>
      </c>
      <c r="P505" s="18" t="s">
        <v>57</v>
      </c>
      <c r="Q505" s="18" t="s">
        <v>59</v>
      </c>
      <c r="R505" s="18" t="s">
        <v>74</v>
      </c>
      <c r="S505" s="18" t="s">
        <v>88</v>
      </c>
      <c r="T505" s="18">
        <v>796</v>
      </c>
      <c r="U505" s="18" t="s">
        <v>129</v>
      </c>
      <c r="V505" s="18">
        <v>1</v>
      </c>
      <c r="W505" s="33">
        <v>23999.999999999996</v>
      </c>
      <c r="X505" s="33">
        <v>0</v>
      </c>
      <c r="Y505" s="33">
        <f t="shared" si="16"/>
        <v>0</v>
      </c>
      <c r="Z505" s="18"/>
      <c r="AA505" s="18" t="s">
        <v>65</v>
      </c>
      <c r="AB505" s="18">
        <v>7</v>
      </c>
    </row>
    <row r="506" spans="1:28" ht="94.5" customHeight="1">
      <c r="A506" s="17" t="s">
        <v>1950</v>
      </c>
      <c r="B506" s="17" t="s">
        <v>48</v>
      </c>
      <c r="C506" s="17" t="s">
        <v>49</v>
      </c>
      <c r="D506" s="17" t="s">
        <v>1946</v>
      </c>
      <c r="E506" s="17" t="s">
        <v>1947</v>
      </c>
      <c r="F506" s="17" t="s">
        <v>1948</v>
      </c>
      <c r="G506" s="17" t="s">
        <v>1781</v>
      </c>
      <c r="H506" s="17" t="s">
        <v>1782</v>
      </c>
      <c r="I506" s="17" t="s">
        <v>1949</v>
      </c>
      <c r="J506" s="17"/>
      <c r="K506" s="18" t="s">
        <v>55</v>
      </c>
      <c r="L506" s="18">
        <v>0</v>
      </c>
      <c r="M506" s="20" t="s">
        <v>56</v>
      </c>
      <c r="N506" s="18" t="s">
        <v>57</v>
      </c>
      <c r="O506" s="18" t="s">
        <v>202</v>
      </c>
      <c r="P506" s="18" t="s">
        <v>57</v>
      </c>
      <c r="Q506" s="18" t="s">
        <v>59</v>
      </c>
      <c r="R506" s="18" t="s">
        <v>74</v>
      </c>
      <c r="S506" s="18" t="s">
        <v>88</v>
      </c>
      <c r="T506" s="18">
        <v>796</v>
      </c>
      <c r="U506" s="18" t="s">
        <v>129</v>
      </c>
      <c r="V506" s="18">
        <v>1</v>
      </c>
      <c r="W506" s="33">
        <v>23999.999999999996</v>
      </c>
      <c r="X506" s="33">
        <f>V506*W506</f>
        <v>23999.999999999996</v>
      </c>
      <c r="Y506" s="33">
        <f t="shared" si="16"/>
        <v>26880</v>
      </c>
      <c r="Z506" s="18"/>
      <c r="AA506" s="18" t="s">
        <v>65</v>
      </c>
      <c r="AB506" s="18"/>
    </row>
    <row r="507" spans="1:28" ht="140.25" customHeight="1">
      <c r="A507" s="17" t="s">
        <v>1951</v>
      </c>
      <c r="B507" s="17" t="s">
        <v>48</v>
      </c>
      <c r="C507" s="17" t="s">
        <v>49</v>
      </c>
      <c r="D507" s="17" t="s">
        <v>1952</v>
      </c>
      <c r="E507" s="17" t="s">
        <v>1953</v>
      </c>
      <c r="F507" s="17" t="s">
        <v>1954</v>
      </c>
      <c r="G507" s="17" t="s">
        <v>1937</v>
      </c>
      <c r="H507" s="17" t="s">
        <v>1955</v>
      </c>
      <c r="I507" s="17" t="s">
        <v>1956</v>
      </c>
      <c r="J507" s="17"/>
      <c r="K507" s="18" t="s">
        <v>72</v>
      </c>
      <c r="L507" s="18">
        <v>0</v>
      </c>
      <c r="M507" s="20" t="s">
        <v>56</v>
      </c>
      <c r="N507" s="18" t="s">
        <v>57</v>
      </c>
      <c r="O507" s="18" t="s">
        <v>202</v>
      </c>
      <c r="P507" s="18" t="s">
        <v>57</v>
      </c>
      <c r="Q507" s="18" t="s">
        <v>59</v>
      </c>
      <c r="R507" s="18" t="s">
        <v>74</v>
      </c>
      <c r="S507" s="18" t="s">
        <v>88</v>
      </c>
      <c r="T507" s="18">
        <v>796</v>
      </c>
      <c r="U507" s="18" t="s">
        <v>129</v>
      </c>
      <c r="V507" s="18">
        <v>1</v>
      </c>
      <c r="W507" s="33">
        <v>72000</v>
      </c>
      <c r="X507" s="33">
        <v>0</v>
      </c>
      <c r="Y507" s="33">
        <f t="shared" si="16"/>
        <v>0</v>
      </c>
      <c r="Z507" s="18"/>
      <c r="AA507" s="18" t="s">
        <v>65</v>
      </c>
      <c r="AB507" s="18">
        <v>7</v>
      </c>
    </row>
    <row r="508" spans="1:28" ht="140.25" customHeight="1">
      <c r="A508" s="17" t="s">
        <v>1957</v>
      </c>
      <c r="B508" s="17" t="s">
        <v>48</v>
      </c>
      <c r="C508" s="17" t="s">
        <v>49</v>
      </c>
      <c r="D508" s="17" t="s">
        <v>1952</v>
      </c>
      <c r="E508" s="17" t="s">
        <v>1953</v>
      </c>
      <c r="F508" s="17" t="s">
        <v>1954</v>
      </c>
      <c r="G508" s="17" t="s">
        <v>1937</v>
      </c>
      <c r="H508" s="17" t="s">
        <v>1955</v>
      </c>
      <c r="I508" s="17" t="s">
        <v>1956</v>
      </c>
      <c r="J508" s="17"/>
      <c r="K508" s="18" t="s">
        <v>55</v>
      </c>
      <c r="L508" s="18">
        <v>0</v>
      </c>
      <c r="M508" s="20" t="s">
        <v>56</v>
      </c>
      <c r="N508" s="18" t="s">
        <v>57</v>
      </c>
      <c r="O508" s="18" t="s">
        <v>202</v>
      </c>
      <c r="P508" s="18" t="s">
        <v>57</v>
      </c>
      <c r="Q508" s="18" t="s">
        <v>59</v>
      </c>
      <c r="R508" s="18" t="s">
        <v>74</v>
      </c>
      <c r="S508" s="18" t="s">
        <v>88</v>
      </c>
      <c r="T508" s="18">
        <v>796</v>
      </c>
      <c r="U508" s="18" t="s">
        <v>129</v>
      </c>
      <c r="V508" s="18">
        <v>1</v>
      </c>
      <c r="W508" s="33">
        <v>72000</v>
      </c>
      <c r="X508" s="33">
        <f>V508*W508</f>
        <v>72000</v>
      </c>
      <c r="Y508" s="33">
        <f t="shared" si="16"/>
        <v>80640.00000000001</v>
      </c>
      <c r="Z508" s="18"/>
      <c r="AA508" s="18" t="s">
        <v>65</v>
      </c>
      <c r="AB508" s="18"/>
    </row>
    <row r="509" spans="1:28" ht="102">
      <c r="A509" s="17" t="s">
        <v>1958</v>
      </c>
      <c r="B509" s="17" t="s">
        <v>48</v>
      </c>
      <c r="C509" s="17" t="s">
        <v>49</v>
      </c>
      <c r="D509" s="17" t="s">
        <v>1959</v>
      </c>
      <c r="E509" s="17" t="s">
        <v>1960</v>
      </c>
      <c r="F509" s="17" t="s">
        <v>1961</v>
      </c>
      <c r="G509" s="17" t="s">
        <v>1781</v>
      </c>
      <c r="H509" s="17" t="s">
        <v>1962</v>
      </c>
      <c r="I509" s="17" t="s">
        <v>1963</v>
      </c>
      <c r="J509" s="17"/>
      <c r="K509" s="18" t="s">
        <v>72</v>
      </c>
      <c r="L509" s="18">
        <v>0</v>
      </c>
      <c r="M509" s="20" t="s">
        <v>56</v>
      </c>
      <c r="N509" s="18" t="s">
        <v>57</v>
      </c>
      <c r="O509" s="18" t="s">
        <v>107</v>
      </c>
      <c r="P509" s="18" t="s">
        <v>57</v>
      </c>
      <c r="Q509" s="18" t="s">
        <v>59</v>
      </c>
      <c r="R509" s="18" t="s">
        <v>74</v>
      </c>
      <c r="S509" s="18" t="s">
        <v>88</v>
      </c>
      <c r="T509" s="18">
        <v>796</v>
      </c>
      <c r="U509" s="18" t="s">
        <v>129</v>
      </c>
      <c r="V509" s="18">
        <v>2</v>
      </c>
      <c r="W509" s="33">
        <v>7999.999999999999</v>
      </c>
      <c r="X509" s="33">
        <v>0</v>
      </c>
      <c r="Y509" s="33">
        <f t="shared" si="16"/>
        <v>0</v>
      </c>
      <c r="Z509" s="18"/>
      <c r="AA509" s="18" t="s">
        <v>65</v>
      </c>
      <c r="AB509" s="18">
        <v>7</v>
      </c>
    </row>
    <row r="510" spans="1:28" ht="102">
      <c r="A510" s="17" t="s">
        <v>1964</v>
      </c>
      <c r="B510" s="17" t="s">
        <v>48</v>
      </c>
      <c r="C510" s="17" t="s">
        <v>49</v>
      </c>
      <c r="D510" s="17" t="s">
        <v>1959</v>
      </c>
      <c r="E510" s="17" t="s">
        <v>1960</v>
      </c>
      <c r="F510" s="17" t="s">
        <v>1961</v>
      </c>
      <c r="G510" s="17" t="s">
        <v>1781</v>
      </c>
      <c r="H510" s="17" t="s">
        <v>1962</v>
      </c>
      <c r="I510" s="17" t="s">
        <v>1963</v>
      </c>
      <c r="J510" s="17"/>
      <c r="K510" s="18" t="s">
        <v>55</v>
      </c>
      <c r="L510" s="18">
        <v>0</v>
      </c>
      <c r="M510" s="20" t="s">
        <v>56</v>
      </c>
      <c r="N510" s="18" t="s">
        <v>57</v>
      </c>
      <c r="O510" s="18" t="s">
        <v>107</v>
      </c>
      <c r="P510" s="18" t="s">
        <v>57</v>
      </c>
      <c r="Q510" s="18" t="s">
        <v>59</v>
      </c>
      <c r="R510" s="18" t="s">
        <v>74</v>
      </c>
      <c r="S510" s="18" t="s">
        <v>88</v>
      </c>
      <c r="T510" s="18">
        <v>796</v>
      </c>
      <c r="U510" s="18" t="s">
        <v>129</v>
      </c>
      <c r="V510" s="18">
        <v>2</v>
      </c>
      <c r="W510" s="33">
        <v>7999.999999999999</v>
      </c>
      <c r="X510" s="33">
        <f>V510*W510</f>
        <v>15999.999999999998</v>
      </c>
      <c r="Y510" s="33">
        <f t="shared" si="16"/>
        <v>17920</v>
      </c>
      <c r="Z510" s="18"/>
      <c r="AA510" s="18" t="s">
        <v>65</v>
      </c>
      <c r="AB510" s="18"/>
    </row>
    <row r="511" spans="1:28" ht="102">
      <c r="A511" s="17" t="s">
        <v>1965</v>
      </c>
      <c r="B511" s="17" t="s">
        <v>48</v>
      </c>
      <c r="C511" s="17" t="s">
        <v>49</v>
      </c>
      <c r="D511" s="17" t="s">
        <v>1959</v>
      </c>
      <c r="E511" s="17" t="s">
        <v>1960</v>
      </c>
      <c r="F511" s="17" t="s">
        <v>1961</v>
      </c>
      <c r="G511" s="17" t="s">
        <v>1781</v>
      </c>
      <c r="H511" s="17" t="s">
        <v>1962</v>
      </c>
      <c r="I511" s="17" t="s">
        <v>1966</v>
      </c>
      <c r="J511" s="17"/>
      <c r="K511" s="18" t="s">
        <v>72</v>
      </c>
      <c r="L511" s="18">
        <v>0</v>
      </c>
      <c r="M511" s="20" t="s">
        <v>56</v>
      </c>
      <c r="N511" s="18" t="s">
        <v>57</v>
      </c>
      <c r="O511" s="18" t="s">
        <v>107</v>
      </c>
      <c r="P511" s="18" t="s">
        <v>57</v>
      </c>
      <c r="Q511" s="18" t="s">
        <v>59</v>
      </c>
      <c r="R511" s="18" t="s">
        <v>74</v>
      </c>
      <c r="S511" s="18" t="s">
        <v>88</v>
      </c>
      <c r="T511" s="18">
        <v>796</v>
      </c>
      <c r="U511" s="18" t="s">
        <v>129</v>
      </c>
      <c r="V511" s="18">
        <v>2</v>
      </c>
      <c r="W511" s="33">
        <v>20999.999999999996</v>
      </c>
      <c r="X511" s="33">
        <v>0</v>
      </c>
      <c r="Y511" s="33">
        <f t="shared" si="16"/>
        <v>0</v>
      </c>
      <c r="Z511" s="18"/>
      <c r="AA511" s="18" t="s">
        <v>65</v>
      </c>
      <c r="AB511" s="18" t="s">
        <v>122</v>
      </c>
    </row>
    <row r="512" spans="1:28" ht="102">
      <c r="A512" s="17" t="s">
        <v>1967</v>
      </c>
      <c r="B512" s="17" t="s">
        <v>48</v>
      </c>
      <c r="C512" s="17" t="s">
        <v>49</v>
      </c>
      <c r="D512" s="17" t="s">
        <v>1959</v>
      </c>
      <c r="E512" s="17" t="s">
        <v>1960</v>
      </c>
      <c r="F512" s="17" t="s">
        <v>1961</v>
      </c>
      <c r="G512" s="17" t="s">
        <v>1781</v>
      </c>
      <c r="H512" s="17" t="s">
        <v>1962</v>
      </c>
      <c r="I512" s="17" t="s">
        <v>1968</v>
      </c>
      <c r="J512" s="17"/>
      <c r="K512" s="18" t="s">
        <v>72</v>
      </c>
      <c r="L512" s="18">
        <v>0</v>
      </c>
      <c r="M512" s="20" t="s">
        <v>56</v>
      </c>
      <c r="N512" s="18" t="s">
        <v>57</v>
      </c>
      <c r="O512" s="18" t="s">
        <v>107</v>
      </c>
      <c r="P512" s="18" t="s">
        <v>57</v>
      </c>
      <c r="Q512" s="18" t="s">
        <v>59</v>
      </c>
      <c r="R512" s="18" t="s">
        <v>74</v>
      </c>
      <c r="S512" s="18" t="s">
        <v>88</v>
      </c>
      <c r="T512" s="18">
        <v>796</v>
      </c>
      <c r="U512" s="18" t="s">
        <v>129</v>
      </c>
      <c r="V512" s="18">
        <v>1</v>
      </c>
      <c r="W512" s="33">
        <v>20999.999999999996</v>
      </c>
      <c r="X512" s="33">
        <v>0</v>
      </c>
      <c r="Y512" s="33">
        <f t="shared" si="16"/>
        <v>0</v>
      </c>
      <c r="Z512" s="18"/>
      <c r="AA512" s="18" t="s">
        <v>65</v>
      </c>
      <c r="AB512" s="18">
        <v>7</v>
      </c>
    </row>
    <row r="513" spans="1:28" ht="102">
      <c r="A513" s="17" t="s">
        <v>1969</v>
      </c>
      <c r="B513" s="17" t="s">
        <v>48</v>
      </c>
      <c r="C513" s="17" t="s">
        <v>49</v>
      </c>
      <c r="D513" s="17" t="s">
        <v>1959</v>
      </c>
      <c r="E513" s="17" t="s">
        <v>1960</v>
      </c>
      <c r="F513" s="17" t="s">
        <v>1961</v>
      </c>
      <c r="G513" s="17" t="s">
        <v>1781</v>
      </c>
      <c r="H513" s="17" t="s">
        <v>1962</v>
      </c>
      <c r="I513" s="17" t="s">
        <v>1968</v>
      </c>
      <c r="J513" s="17"/>
      <c r="K513" s="18" t="s">
        <v>55</v>
      </c>
      <c r="L513" s="18">
        <v>0</v>
      </c>
      <c r="M513" s="20" t="s">
        <v>56</v>
      </c>
      <c r="N513" s="18" t="s">
        <v>57</v>
      </c>
      <c r="O513" s="18" t="s">
        <v>107</v>
      </c>
      <c r="P513" s="18" t="s">
        <v>57</v>
      </c>
      <c r="Q513" s="18" t="s">
        <v>59</v>
      </c>
      <c r="R513" s="18" t="s">
        <v>74</v>
      </c>
      <c r="S513" s="18" t="s">
        <v>88</v>
      </c>
      <c r="T513" s="18">
        <v>796</v>
      </c>
      <c r="U513" s="18" t="s">
        <v>129</v>
      </c>
      <c r="V513" s="18">
        <v>1</v>
      </c>
      <c r="W513" s="33">
        <v>20999.999999999996</v>
      </c>
      <c r="X513" s="33">
        <f>V513*W513</f>
        <v>20999.999999999996</v>
      </c>
      <c r="Y513" s="33">
        <f t="shared" si="16"/>
        <v>23519.999999999996</v>
      </c>
      <c r="Z513" s="18"/>
      <c r="AA513" s="18" t="s">
        <v>65</v>
      </c>
      <c r="AB513" s="18"/>
    </row>
    <row r="514" spans="1:28" ht="102">
      <c r="A514" s="17" t="s">
        <v>1970</v>
      </c>
      <c r="B514" s="17" t="s">
        <v>48</v>
      </c>
      <c r="C514" s="17" t="s">
        <v>49</v>
      </c>
      <c r="D514" s="17" t="s">
        <v>1959</v>
      </c>
      <c r="E514" s="17" t="s">
        <v>1960</v>
      </c>
      <c r="F514" s="17" t="s">
        <v>1961</v>
      </c>
      <c r="G514" s="17" t="s">
        <v>1781</v>
      </c>
      <c r="H514" s="17" t="s">
        <v>1962</v>
      </c>
      <c r="I514" s="17" t="s">
        <v>1971</v>
      </c>
      <c r="J514" s="17"/>
      <c r="K514" s="18" t="s">
        <v>72</v>
      </c>
      <c r="L514" s="18">
        <v>0</v>
      </c>
      <c r="M514" s="20" t="s">
        <v>56</v>
      </c>
      <c r="N514" s="18" t="s">
        <v>57</v>
      </c>
      <c r="O514" s="18" t="s">
        <v>107</v>
      </c>
      <c r="P514" s="18" t="s">
        <v>57</v>
      </c>
      <c r="Q514" s="18" t="s">
        <v>59</v>
      </c>
      <c r="R514" s="18" t="s">
        <v>74</v>
      </c>
      <c r="S514" s="18" t="s">
        <v>88</v>
      </c>
      <c r="T514" s="18">
        <v>796</v>
      </c>
      <c r="U514" s="18" t="s">
        <v>129</v>
      </c>
      <c r="V514" s="18">
        <v>1</v>
      </c>
      <c r="W514" s="33">
        <v>37000</v>
      </c>
      <c r="X514" s="33">
        <v>0</v>
      </c>
      <c r="Y514" s="33">
        <f t="shared" si="16"/>
        <v>0</v>
      </c>
      <c r="Z514" s="18"/>
      <c r="AA514" s="18" t="s">
        <v>65</v>
      </c>
      <c r="AB514" s="18">
        <v>7</v>
      </c>
    </row>
    <row r="515" spans="1:28" ht="102">
      <c r="A515" s="17" t="s">
        <v>1972</v>
      </c>
      <c r="B515" s="17" t="s">
        <v>48</v>
      </c>
      <c r="C515" s="17" t="s">
        <v>49</v>
      </c>
      <c r="D515" s="17" t="s">
        <v>1959</v>
      </c>
      <c r="E515" s="17" t="s">
        <v>1960</v>
      </c>
      <c r="F515" s="17" t="s">
        <v>1961</v>
      </c>
      <c r="G515" s="17" t="s">
        <v>1781</v>
      </c>
      <c r="H515" s="17" t="s">
        <v>1962</v>
      </c>
      <c r="I515" s="17" t="s">
        <v>1971</v>
      </c>
      <c r="J515" s="17"/>
      <c r="K515" s="18" t="s">
        <v>55</v>
      </c>
      <c r="L515" s="18">
        <v>0</v>
      </c>
      <c r="M515" s="20" t="s">
        <v>56</v>
      </c>
      <c r="N515" s="18" t="s">
        <v>57</v>
      </c>
      <c r="O515" s="18" t="s">
        <v>107</v>
      </c>
      <c r="P515" s="18" t="s">
        <v>57</v>
      </c>
      <c r="Q515" s="18" t="s">
        <v>59</v>
      </c>
      <c r="R515" s="18" t="s">
        <v>74</v>
      </c>
      <c r="S515" s="18" t="s">
        <v>88</v>
      </c>
      <c r="T515" s="18">
        <v>796</v>
      </c>
      <c r="U515" s="18" t="s">
        <v>129</v>
      </c>
      <c r="V515" s="18">
        <v>1</v>
      </c>
      <c r="W515" s="33">
        <v>37000</v>
      </c>
      <c r="X515" s="33">
        <f>V515*W515</f>
        <v>37000</v>
      </c>
      <c r="Y515" s="33">
        <f t="shared" si="16"/>
        <v>41440.00000000001</v>
      </c>
      <c r="Z515" s="18"/>
      <c r="AA515" s="18" t="s">
        <v>65</v>
      </c>
      <c r="AB515" s="18"/>
    </row>
    <row r="516" spans="1:28" ht="102">
      <c r="A516" s="17" t="s">
        <v>1973</v>
      </c>
      <c r="B516" s="17" t="s">
        <v>48</v>
      </c>
      <c r="C516" s="17" t="s">
        <v>49</v>
      </c>
      <c r="D516" s="17" t="s">
        <v>1974</v>
      </c>
      <c r="E516" s="17" t="s">
        <v>1975</v>
      </c>
      <c r="F516" s="17" t="s">
        <v>1975</v>
      </c>
      <c r="G516" s="17" t="s">
        <v>1976</v>
      </c>
      <c r="H516" s="17" t="s">
        <v>1977</v>
      </c>
      <c r="I516" s="17" t="s">
        <v>1978</v>
      </c>
      <c r="J516" s="17"/>
      <c r="K516" s="18" t="s">
        <v>72</v>
      </c>
      <c r="L516" s="18">
        <v>0</v>
      </c>
      <c r="M516" s="20" t="s">
        <v>56</v>
      </c>
      <c r="N516" s="18" t="s">
        <v>57</v>
      </c>
      <c r="O516" s="18" t="s">
        <v>107</v>
      </c>
      <c r="P516" s="18" t="s">
        <v>57</v>
      </c>
      <c r="Q516" s="18" t="s">
        <v>59</v>
      </c>
      <c r="R516" s="18" t="s">
        <v>74</v>
      </c>
      <c r="S516" s="18" t="s">
        <v>88</v>
      </c>
      <c r="T516" s="18">
        <v>796</v>
      </c>
      <c r="U516" s="18" t="s">
        <v>129</v>
      </c>
      <c r="V516" s="18">
        <v>1</v>
      </c>
      <c r="W516" s="33">
        <v>22000</v>
      </c>
      <c r="X516" s="33">
        <v>0</v>
      </c>
      <c r="Y516" s="33">
        <f t="shared" si="16"/>
        <v>0</v>
      </c>
      <c r="Z516" s="18"/>
      <c r="AA516" s="18" t="s">
        <v>65</v>
      </c>
      <c r="AB516" s="18">
        <v>7</v>
      </c>
    </row>
    <row r="517" spans="1:28" ht="102">
      <c r="A517" s="17" t="s">
        <v>1979</v>
      </c>
      <c r="B517" s="17" t="s">
        <v>48</v>
      </c>
      <c r="C517" s="17" t="s">
        <v>49</v>
      </c>
      <c r="D517" s="17" t="s">
        <v>1974</v>
      </c>
      <c r="E517" s="17" t="s">
        <v>1975</v>
      </c>
      <c r="F517" s="17" t="s">
        <v>1975</v>
      </c>
      <c r="G517" s="17" t="s">
        <v>1976</v>
      </c>
      <c r="H517" s="17" t="s">
        <v>1977</v>
      </c>
      <c r="I517" s="17" t="s">
        <v>1978</v>
      </c>
      <c r="J517" s="17"/>
      <c r="K517" s="18" t="s">
        <v>55</v>
      </c>
      <c r="L517" s="18">
        <v>0</v>
      </c>
      <c r="M517" s="20" t="s">
        <v>56</v>
      </c>
      <c r="N517" s="18" t="s">
        <v>57</v>
      </c>
      <c r="O517" s="18" t="s">
        <v>107</v>
      </c>
      <c r="P517" s="18" t="s">
        <v>57</v>
      </c>
      <c r="Q517" s="18" t="s">
        <v>59</v>
      </c>
      <c r="R517" s="18" t="s">
        <v>74</v>
      </c>
      <c r="S517" s="18" t="s">
        <v>88</v>
      </c>
      <c r="T517" s="18">
        <v>796</v>
      </c>
      <c r="U517" s="18" t="s">
        <v>129</v>
      </c>
      <c r="V517" s="18">
        <v>1</v>
      </c>
      <c r="W517" s="33">
        <v>22000</v>
      </c>
      <c r="X517" s="33">
        <f>V517*W517</f>
        <v>22000</v>
      </c>
      <c r="Y517" s="33">
        <f t="shared" si="16"/>
        <v>24640.000000000004</v>
      </c>
      <c r="Z517" s="18"/>
      <c r="AA517" s="18" t="s">
        <v>65</v>
      </c>
      <c r="AB517" s="18"/>
    </row>
    <row r="518" spans="1:28" ht="102">
      <c r="A518" s="17" t="s">
        <v>1980</v>
      </c>
      <c r="B518" s="17" t="s">
        <v>48</v>
      </c>
      <c r="C518" s="17" t="s">
        <v>49</v>
      </c>
      <c r="D518" s="17" t="s">
        <v>1981</v>
      </c>
      <c r="E518" s="17" t="s">
        <v>1975</v>
      </c>
      <c r="F518" s="17" t="s">
        <v>1975</v>
      </c>
      <c r="G518" s="17" t="s">
        <v>1976</v>
      </c>
      <c r="H518" s="17" t="s">
        <v>1977</v>
      </c>
      <c r="I518" s="17" t="s">
        <v>1982</v>
      </c>
      <c r="J518" s="17"/>
      <c r="K518" s="18" t="s">
        <v>72</v>
      </c>
      <c r="L518" s="18">
        <v>0</v>
      </c>
      <c r="M518" s="20" t="s">
        <v>56</v>
      </c>
      <c r="N518" s="18" t="s">
        <v>57</v>
      </c>
      <c r="O518" s="18" t="s">
        <v>107</v>
      </c>
      <c r="P518" s="18" t="s">
        <v>57</v>
      </c>
      <c r="Q518" s="18" t="s">
        <v>59</v>
      </c>
      <c r="R518" s="18" t="s">
        <v>74</v>
      </c>
      <c r="S518" s="18" t="s">
        <v>88</v>
      </c>
      <c r="T518" s="18">
        <v>796</v>
      </c>
      <c r="U518" s="18" t="s">
        <v>129</v>
      </c>
      <c r="V518" s="18">
        <v>1</v>
      </c>
      <c r="W518" s="33">
        <v>18000</v>
      </c>
      <c r="X518" s="33">
        <v>0</v>
      </c>
      <c r="Y518" s="33">
        <f t="shared" si="16"/>
        <v>0</v>
      </c>
      <c r="Z518" s="18"/>
      <c r="AA518" s="18" t="s">
        <v>65</v>
      </c>
      <c r="AB518" s="18">
        <v>7.11</v>
      </c>
    </row>
    <row r="519" spans="1:28" ht="102">
      <c r="A519" s="17" t="s">
        <v>1983</v>
      </c>
      <c r="B519" s="17" t="s">
        <v>48</v>
      </c>
      <c r="C519" s="17" t="s">
        <v>49</v>
      </c>
      <c r="D519" s="17" t="s">
        <v>1981</v>
      </c>
      <c r="E519" s="17" t="s">
        <v>1975</v>
      </c>
      <c r="F519" s="17" t="s">
        <v>1975</v>
      </c>
      <c r="G519" s="17" t="s">
        <v>1976</v>
      </c>
      <c r="H519" s="17" t="s">
        <v>1977</v>
      </c>
      <c r="I519" s="17" t="s">
        <v>1982</v>
      </c>
      <c r="J519" s="17"/>
      <c r="K519" s="18" t="s">
        <v>55</v>
      </c>
      <c r="L519" s="18">
        <v>0</v>
      </c>
      <c r="M519" s="20" t="s">
        <v>56</v>
      </c>
      <c r="N519" s="18" t="s">
        <v>57</v>
      </c>
      <c r="O519" s="17" t="s">
        <v>789</v>
      </c>
      <c r="P519" s="18" t="s">
        <v>57</v>
      </c>
      <c r="Q519" s="18" t="s">
        <v>59</v>
      </c>
      <c r="R519" s="18" t="s">
        <v>74</v>
      </c>
      <c r="S519" s="18" t="s">
        <v>88</v>
      </c>
      <c r="T519" s="18">
        <v>796</v>
      </c>
      <c r="U519" s="18" t="s">
        <v>129</v>
      </c>
      <c r="V519" s="18">
        <v>1</v>
      </c>
      <c r="W519" s="33">
        <v>18000</v>
      </c>
      <c r="X519" s="33">
        <v>0</v>
      </c>
      <c r="Y519" s="33">
        <f t="shared" si="16"/>
        <v>0</v>
      </c>
      <c r="Z519" s="18"/>
      <c r="AA519" s="18" t="s">
        <v>65</v>
      </c>
      <c r="AB519" s="18" t="s">
        <v>1109</v>
      </c>
    </row>
    <row r="520" spans="1:28" ht="102">
      <c r="A520" s="17" t="s">
        <v>1984</v>
      </c>
      <c r="B520" s="17" t="s">
        <v>48</v>
      </c>
      <c r="C520" s="17" t="s">
        <v>49</v>
      </c>
      <c r="D520" s="17" t="s">
        <v>1981</v>
      </c>
      <c r="E520" s="17" t="s">
        <v>1975</v>
      </c>
      <c r="F520" s="17" t="s">
        <v>1975</v>
      </c>
      <c r="G520" s="17" t="s">
        <v>1976</v>
      </c>
      <c r="H520" s="17" t="s">
        <v>1977</v>
      </c>
      <c r="I520" s="17" t="s">
        <v>1982</v>
      </c>
      <c r="J520" s="17"/>
      <c r="K520" s="18" t="s">
        <v>55</v>
      </c>
      <c r="L520" s="18">
        <v>0</v>
      </c>
      <c r="M520" s="20" t="s">
        <v>56</v>
      </c>
      <c r="N520" s="18" t="s">
        <v>57</v>
      </c>
      <c r="O520" s="17" t="s">
        <v>789</v>
      </c>
      <c r="P520" s="18" t="s">
        <v>57</v>
      </c>
      <c r="Q520" s="18" t="s">
        <v>59</v>
      </c>
      <c r="R520" s="18" t="s">
        <v>74</v>
      </c>
      <c r="S520" s="18" t="s">
        <v>88</v>
      </c>
      <c r="T520" s="18">
        <v>796</v>
      </c>
      <c r="U520" s="18" t="s">
        <v>129</v>
      </c>
      <c r="V520" s="18">
        <v>1</v>
      </c>
      <c r="W520" s="33">
        <v>20000</v>
      </c>
      <c r="X520" s="33">
        <f>V520*W520</f>
        <v>20000</v>
      </c>
      <c r="Y520" s="33">
        <f t="shared" si="16"/>
        <v>22400.000000000004</v>
      </c>
      <c r="Z520" s="18"/>
      <c r="AA520" s="18" t="s">
        <v>65</v>
      </c>
      <c r="AB520" s="18"/>
    </row>
    <row r="521" spans="1:28" ht="55.5" customHeight="1">
      <c r="A521" s="17" t="s">
        <v>1985</v>
      </c>
      <c r="B521" s="17" t="s">
        <v>48</v>
      </c>
      <c r="C521" s="17" t="s">
        <v>49</v>
      </c>
      <c r="D521" s="17" t="s">
        <v>1986</v>
      </c>
      <c r="E521" s="17" t="s">
        <v>1987</v>
      </c>
      <c r="F521" s="17" t="s">
        <v>1988</v>
      </c>
      <c r="G521" s="17" t="s">
        <v>1989</v>
      </c>
      <c r="H521" s="17" t="s">
        <v>1990</v>
      </c>
      <c r="I521" s="17" t="s">
        <v>1991</v>
      </c>
      <c r="J521" s="17"/>
      <c r="K521" s="18" t="s">
        <v>72</v>
      </c>
      <c r="L521" s="18">
        <v>0</v>
      </c>
      <c r="M521" s="20" t="s">
        <v>56</v>
      </c>
      <c r="N521" s="18" t="s">
        <v>57</v>
      </c>
      <c r="O521" s="18" t="s">
        <v>107</v>
      </c>
      <c r="P521" s="18" t="s">
        <v>57</v>
      </c>
      <c r="Q521" s="18" t="s">
        <v>59</v>
      </c>
      <c r="R521" s="18" t="s">
        <v>74</v>
      </c>
      <c r="S521" s="18" t="s">
        <v>88</v>
      </c>
      <c r="T521" s="18" t="s">
        <v>157</v>
      </c>
      <c r="U521" s="18" t="s">
        <v>129</v>
      </c>
      <c r="V521" s="18">
        <v>6</v>
      </c>
      <c r="W521" s="33">
        <v>22990</v>
      </c>
      <c r="X521" s="33">
        <v>0</v>
      </c>
      <c r="Y521" s="33">
        <f t="shared" si="16"/>
        <v>0</v>
      </c>
      <c r="Z521" s="18"/>
      <c r="AA521" s="18" t="s">
        <v>65</v>
      </c>
      <c r="AB521" s="18">
        <v>7</v>
      </c>
    </row>
    <row r="522" spans="1:28" ht="55.5" customHeight="1">
      <c r="A522" s="17" t="s">
        <v>1992</v>
      </c>
      <c r="B522" s="17" t="s">
        <v>48</v>
      </c>
      <c r="C522" s="17" t="s">
        <v>49</v>
      </c>
      <c r="D522" s="17" t="s">
        <v>1986</v>
      </c>
      <c r="E522" s="17" t="s">
        <v>1987</v>
      </c>
      <c r="F522" s="17" t="s">
        <v>1988</v>
      </c>
      <c r="G522" s="17" t="s">
        <v>1989</v>
      </c>
      <c r="H522" s="17" t="s">
        <v>1990</v>
      </c>
      <c r="I522" s="17" t="s">
        <v>1991</v>
      </c>
      <c r="J522" s="17"/>
      <c r="K522" s="18" t="s">
        <v>55</v>
      </c>
      <c r="L522" s="18">
        <v>0</v>
      </c>
      <c r="M522" s="20" t="s">
        <v>56</v>
      </c>
      <c r="N522" s="18" t="s">
        <v>57</v>
      </c>
      <c r="O522" s="18" t="s">
        <v>107</v>
      </c>
      <c r="P522" s="18" t="s">
        <v>57</v>
      </c>
      <c r="Q522" s="18" t="s">
        <v>59</v>
      </c>
      <c r="R522" s="18" t="s">
        <v>74</v>
      </c>
      <c r="S522" s="18" t="s">
        <v>88</v>
      </c>
      <c r="T522" s="18" t="s">
        <v>157</v>
      </c>
      <c r="U522" s="18" t="s">
        <v>129</v>
      </c>
      <c r="V522" s="18">
        <v>6</v>
      </c>
      <c r="W522" s="33">
        <v>22990</v>
      </c>
      <c r="X522" s="33">
        <f aca="true" t="shared" si="18" ref="X522:X546">V522*W522</f>
        <v>137940</v>
      </c>
      <c r="Y522" s="33">
        <f t="shared" si="16"/>
        <v>154492.80000000002</v>
      </c>
      <c r="Z522" s="18"/>
      <c r="AA522" s="18" t="s">
        <v>65</v>
      </c>
      <c r="AB522" s="18"/>
    </row>
    <row r="523" spans="1:28" ht="127.5">
      <c r="A523" s="17" t="s">
        <v>1993</v>
      </c>
      <c r="B523" s="17" t="s">
        <v>48</v>
      </c>
      <c r="C523" s="17" t="s">
        <v>49</v>
      </c>
      <c r="D523" s="17" t="s">
        <v>1994</v>
      </c>
      <c r="E523" s="17" t="s">
        <v>1995</v>
      </c>
      <c r="F523" s="17" t="s">
        <v>1996</v>
      </c>
      <c r="G523" s="17" t="s">
        <v>1997</v>
      </c>
      <c r="H523" s="17" t="s">
        <v>1998</v>
      </c>
      <c r="I523" s="17" t="s">
        <v>1999</v>
      </c>
      <c r="J523" s="17"/>
      <c r="K523" s="18" t="s">
        <v>72</v>
      </c>
      <c r="L523" s="18">
        <v>0</v>
      </c>
      <c r="M523" s="20" t="s">
        <v>56</v>
      </c>
      <c r="N523" s="18" t="s">
        <v>57</v>
      </c>
      <c r="O523" s="18" t="s">
        <v>99</v>
      </c>
      <c r="P523" s="18" t="s">
        <v>57</v>
      </c>
      <c r="Q523" s="18" t="s">
        <v>59</v>
      </c>
      <c r="R523" s="18" t="s">
        <v>74</v>
      </c>
      <c r="S523" s="18" t="s">
        <v>88</v>
      </c>
      <c r="T523" s="18">
        <v>796</v>
      </c>
      <c r="U523" s="18" t="s">
        <v>129</v>
      </c>
      <c r="V523" s="18">
        <v>31</v>
      </c>
      <c r="W523" s="33">
        <v>4600</v>
      </c>
      <c r="X523" s="33">
        <f t="shared" si="18"/>
        <v>142600</v>
      </c>
      <c r="Y523" s="33">
        <f t="shared" si="16"/>
        <v>159712.00000000003</v>
      </c>
      <c r="Z523" s="18"/>
      <c r="AA523" s="18" t="s">
        <v>65</v>
      </c>
      <c r="AB523" s="18"/>
    </row>
    <row r="524" spans="1:28" ht="102">
      <c r="A524" s="17" t="s">
        <v>2000</v>
      </c>
      <c r="B524" s="17" t="s">
        <v>48</v>
      </c>
      <c r="C524" s="17" t="s">
        <v>49</v>
      </c>
      <c r="D524" s="17" t="s">
        <v>2001</v>
      </c>
      <c r="E524" s="17" t="s">
        <v>2002</v>
      </c>
      <c r="F524" s="17" t="s">
        <v>2002</v>
      </c>
      <c r="G524" s="17" t="s">
        <v>2003</v>
      </c>
      <c r="H524" s="17" t="s">
        <v>2004</v>
      </c>
      <c r="I524" s="17" t="s">
        <v>2005</v>
      </c>
      <c r="J524" s="17"/>
      <c r="K524" s="18" t="s">
        <v>72</v>
      </c>
      <c r="L524" s="18">
        <v>0</v>
      </c>
      <c r="M524" s="20" t="s">
        <v>56</v>
      </c>
      <c r="N524" s="18" t="s">
        <v>57</v>
      </c>
      <c r="O524" s="18" t="s">
        <v>99</v>
      </c>
      <c r="P524" s="18" t="s">
        <v>57</v>
      </c>
      <c r="Q524" s="18" t="s">
        <v>59</v>
      </c>
      <c r="R524" s="18" t="s">
        <v>74</v>
      </c>
      <c r="S524" s="18" t="s">
        <v>88</v>
      </c>
      <c r="T524" s="18">
        <v>796</v>
      </c>
      <c r="U524" s="18" t="s">
        <v>129</v>
      </c>
      <c r="V524" s="18">
        <v>300</v>
      </c>
      <c r="W524" s="33">
        <v>747</v>
      </c>
      <c r="X524" s="33">
        <f t="shared" si="18"/>
        <v>224100</v>
      </c>
      <c r="Y524" s="33">
        <f t="shared" si="16"/>
        <v>250992.00000000003</v>
      </c>
      <c r="Z524" s="18"/>
      <c r="AA524" s="18" t="s">
        <v>65</v>
      </c>
      <c r="AB524" s="18"/>
    </row>
    <row r="525" spans="1:28" ht="109.5" customHeight="1">
      <c r="A525" s="17" t="s">
        <v>2006</v>
      </c>
      <c r="B525" s="17" t="s">
        <v>48</v>
      </c>
      <c r="C525" s="17" t="s">
        <v>49</v>
      </c>
      <c r="D525" s="17" t="s">
        <v>2001</v>
      </c>
      <c r="E525" s="17" t="s">
        <v>2002</v>
      </c>
      <c r="F525" s="17" t="s">
        <v>2002</v>
      </c>
      <c r="G525" s="17" t="s">
        <v>2003</v>
      </c>
      <c r="H525" s="17" t="s">
        <v>2004</v>
      </c>
      <c r="I525" s="17" t="s">
        <v>2007</v>
      </c>
      <c r="J525" s="17"/>
      <c r="K525" s="18" t="s">
        <v>72</v>
      </c>
      <c r="L525" s="18">
        <v>0</v>
      </c>
      <c r="M525" s="20" t="s">
        <v>56</v>
      </c>
      <c r="N525" s="18" t="s">
        <v>57</v>
      </c>
      <c r="O525" s="18" t="s">
        <v>99</v>
      </c>
      <c r="P525" s="18" t="s">
        <v>57</v>
      </c>
      <c r="Q525" s="18" t="s">
        <v>59</v>
      </c>
      <c r="R525" s="18" t="s">
        <v>74</v>
      </c>
      <c r="S525" s="18" t="s">
        <v>88</v>
      </c>
      <c r="T525" s="18">
        <v>796</v>
      </c>
      <c r="U525" s="18" t="s">
        <v>129</v>
      </c>
      <c r="V525" s="18">
        <v>400</v>
      </c>
      <c r="W525" s="33">
        <v>1875</v>
      </c>
      <c r="X525" s="33">
        <f t="shared" si="18"/>
        <v>750000</v>
      </c>
      <c r="Y525" s="33">
        <f t="shared" si="16"/>
        <v>840000.0000000001</v>
      </c>
      <c r="Z525" s="18"/>
      <c r="AA525" s="18" t="s">
        <v>65</v>
      </c>
      <c r="AB525" s="18"/>
    </row>
    <row r="526" spans="1:28" ht="105.75" customHeight="1">
      <c r="A526" s="17" t="s">
        <v>2008</v>
      </c>
      <c r="B526" s="17" t="s">
        <v>48</v>
      </c>
      <c r="C526" s="17" t="s">
        <v>49</v>
      </c>
      <c r="D526" s="17" t="s">
        <v>2009</v>
      </c>
      <c r="E526" s="17" t="s">
        <v>2010</v>
      </c>
      <c r="F526" s="17" t="s">
        <v>2011</v>
      </c>
      <c r="G526" s="17" t="s">
        <v>2012</v>
      </c>
      <c r="H526" s="17" t="s">
        <v>2013</v>
      </c>
      <c r="I526" s="17"/>
      <c r="J526" s="17"/>
      <c r="K526" s="18" t="s">
        <v>72</v>
      </c>
      <c r="L526" s="18">
        <v>0</v>
      </c>
      <c r="M526" s="20" t="s">
        <v>56</v>
      </c>
      <c r="N526" s="18" t="s">
        <v>57</v>
      </c>
      <c r="O526" s="18" t="s">
        <v>971</v>
      </c>
      <c r="P526" s="18" t="s">
        <v>57</v>
      </c>
      <c r="Q526" s="18" t="s">
        <v>59</v>
      </c>
      <c r="R526" s="18" t="s">
        <v>74</v>
      </c>
      <c r="S526" s="18" t="s">
        <v>88</v>
      </c>
      <c r="T526" s="18">
        <v>112</v>
      </c>
      <c r="U526" s="18" t="s">
        <v>1124</v>
      </c>
      <c r="V526" s="18">
        <v>100</v>
      </c>
      <c r="W526" s="33">
        <v>974.9999999999998</v>
      </c>
      <c r="X526" s="33">
        <f t="shared" si="18"/>
        <v>97499.99999999997</v>
      </c>
      <c r="Y526" s="33">
        <f t="shared" si="16"/>
        <v>109199.99999999997</v>
      </c>
      <c r="Z526" s="18"/>
      <c r="AA526" s="18" t="s">
        <v>65</v>
      </c>
      <c r="AB526" s="18"/>
    </row>
    <row r="527" spans="1:28" ht="86.25" customHeight="1">
      <c r="A527" s="17" t="s">
        <v>2014</v>
      </c>
      <c r="B527" s="17" t="s">
        <v>48</v>
      </c>
      <c r="C527" s="17" t="s">
        <v>49</v>
      </c>
      <c r="D527" s="17" t="s">
        <v>2015</v>
      </c>
      <c r="E527" s="17" t="s">
        <v>2010</v>
      </c>
      <c r="F527" s="17" t="s">
        <v>2011</v>
      </c>
      <c r="G527" s="17" t="s">
        <v>2016</v>
      </c>
      <c r="H527" s="17" t="s">
        <v>2017</v>
      </c>
      <c r="I527" s="17"/>
      <c r="J527" s="17"/>
      <c r="K527" s="18" t="s">
        <v>72</v>
      </c>
      <c r="L527" s="18">
        <v>0</v>
      </c>
      <c r="M527" s="20" t="s">
        <v>56</v>
      </c>
      <c r="N527" s="18" t="s">
        <v>57</v>
      </c>
      <c r="O527" s="18" t="s">
        <v>971</v>
      </c>
      <c r="P527" s="18" t="s">
        <v>57</v>
      </c>
      <c r="Q527" s="18" t="s">
        <v>59</v>
      </c>
      <c r="R527" s="18" t="s">
        <v>74</v>
      </c>
      <c r="S527" s="18" t="s">
        <v>88</v>
      </c>
      <c r="T527" s="18">
        <v>112</v>
      </c>
      <c r="U527" s="18" t="s">
        <v>1124</v>
      </c>
      <c r="V527" s="18">
        <v>150</v>
      </c>
      <c r="W527" s="33">
        <v>974.9999999999999</v>
      </c>
      <c r="X527" s="33">
        <f t="shared" si="18"/>
        <v>146249.99999999997</v>
      </c>
      <c r="Y527" s="33">
        <f t="shared" si="16"/>
        <v>163799.99999999997</v>
      </c>
      <c r="Z527" s="18"/>
      <c r="AA527" s="18" t="s">
        <v>65</v>
      </c>
      <c r="AB527" s="18"/>
    </row>
    <row r="528" spans="1:28" ht="204">
      <c r="A528" s="17" t="s">
        <v>2018</v>
      </c>
      <c r="B528" s="17" t="s">
        <v>48</v>
      </c>
      <c r="C528" s="17" t="s">
        <v>49</v>
      </c>
      <c r="D528" s="17" t="s">
        <v>2019</v>
      </c>
      <c r="E528" s="17" t="s">
        <v>2010</v>
      </c>
      <c r="F528" s="17" t="s">
        <v>2011</v>
      </c>
      <c r="G528" s="17" t="s">
        <v>2020</v>
      </c>
      <c r="H528" s="17" t="s">
        <v>2021</v>
      </c>
      <c r="I528" s="17" t="s">
        <v>2022</v>
      </c>
      <c r="J528" s="17"/>
      <c r="K528" s="18" t="s">
        <v>72</v>
      </c>
      <c r="L528" s="18">
        <v>0</v>
      </c>
      <c r="M528" s="20" t="s">
        <v>56</v>
      </c>
      <c r="N528" s="18" t="s">
        <v>57</v>
      </c>
      <c r="O528" s="18" t="s">
        <v>971</v>
      </c>
      <c r="P528" s="18" t="s">
        <v>57</v>
      </c>
      <c r="Q528" s="18" t="s">
        <v>59</v>
      </c>
      <c r="R528" s="18" t="s">
        <v>74</v>
      </c>
      <c r="S528" s="18" t="s">
        <v>88</v>
      </c>
      <c r="T528" s="18">
        <v>112</v>
      </c>
      <c r="U528" s="18" t="s">
        <v>1124</v>
      </c>
      <c r="V528" s="18">
        <v>1500</v>
      </c>
      <c r="W528" s="33">
        <v>300</v>
      </c>
      <c r="X528" s="33">
        <f t="shared" si="18"/>
        <v>450000</v>
      </c>
      <c r="Y528" s="33">
        <f t="shared" si="16"/>
        <v>504000.00000000006</v>
      </c>
      <c r="Z528" s="18"/>
      <c r="AA528" s="18" t="s">
        <v>65</v>
      </c>
      <c r="AB528" s="18"/>
    </row>
    <row r="529" spans="1:28" ht="216.75">
      <c r="A529" s="17" t="s">
        <v>2023</v>
      </c>
      <c r="B529" s="17" t="s">
        <v>48</v>
      </c>
      <c r="C529" s="17" t="s">
        <v>49</v>
      </c>
      <c r="D529" s="17" t="s">
        <v>2024</v>
      </c>
      <c r="E529" s="17" t="s">
        <v>2025</v>
      </c>
      <c r="F529" s="17" t="s">
        <v>2026</v>
      </c>
      <c r="G529" s="17" t="s">
        <v>2027</v>
      </c>
      <c r="H529" s="17" t="s">
        <v>2028</v>
      </c>
      <c r="I529" s="17" t="s">
        <v>2029</v>
      </c>
      <c r="J529" s="17"/>
      <c r="K529" s="18" t="s">
        <v>72</v>
      </c>
      <c r="L529" s="18">
        <v>0</v>
      </c>
      <c r="M529" s="20" t="s">
        <v>56</v>
      </c>
      <c r="N529" s="18" t="s">
        <v>57</v>
      </c>
      <c r="O529" s="18" t="s">
        <v>971</v>
      </c>
      <c r="P529" s="18" t="s">
        <v>57</v>
      </c>
      <c r="Q529" s="18" t="s">
        <v>59</v>
      </c>
      <c r="R529" s="18" t="s">
        <v>74</v>
      </c>
      <c r="S529" s="18" t="s">
        <v>88</v>
      </c>
      <c r="T529" s="18">
        <v>112</v>
      </c>
      <c r="U529" s="18" t="s">
        <v>1124</v>
      </c>
      <c r="V529" s="18">
        <v>1000</v>
      </c>
      <c r="W529" s="33">
        <v>399.99999999999994</v>
      </c>
      <c r="X529" s="33">
        <f t="shared" si="18"/>
        <v>399999.99999999994</v>
      </c>
      <c r="Y529" s="33">
        <f t="shared" si="16"/>
        <v>448000</v>
      </c>
      <c r="Z529" s="18"/>
      <c r="AA529" s="18" t="s">
        <v>65</v>
      </c>
      <c r="AB529" s="18"/>
    </row>
    <row r="530" spans="1:28" ht="102">
      <c r="A530" s="17" t="s">
        <v>2030</v>
      </c>
      <c r="B530" s="17" t="s">
        <v>48</v>
      </c>
      <c r="C530" s="17" t="s">
        <v>49</v>
      </c>
      <c r="D530" s="17" t="s">
        <v>2031</v>
      </c>
      <c r="E530" s="17" t="s">
        <v>2010</v>
      </c>
      <c r="F530" s="17" t="s">
        <v>2011</v>
      </c>
      <c r="G530" s="17" t="s">
        <v>2032</v>
      </c>
      <c r="H530" s="17" t="s">
        <v>2033</v>
      </c>
      <c r="I530" s="17"/>
      <c r="J530" s="17"/>
      <c r="K530" s="18" t="s">
        <v>72</v>
      </c>
      <c r="L530" s="18">
        <v>0</v>
      </c>
      <c r="M530" s="20" t="s">
        <v>56</v>
      </c>
      <c r="N530" s="18" t="s">
        <v>57</v>
      </c>
      <c r="O530" s="18" t="s">
        <v>971</v>
      </c>
      <c r="P530" s="18" t="s">
        <v>57</v>
      </c>
      <c r="Q530" s="18" t="s">
        <v>59</v>
      </c>
      <c r="R530" s="18" t="s">
        <v>74</v>
      </c>
      <c r="S530" s="18" t="s">
        <v>88</v>
      </c>
      <c r="T530" s="18">
        <v>112</v>
      </c>
      <c r="U530" s="18" t="s">
        <v>1124</v>
      </c>
      <c r="V530" s="18">
        <v>600</v>
      </c>
      <c r="W530" s="33">
        <v>749.9999999999999</v>
      </c>
      <c r="X530" s="33">
        <f t="shared" si="18"/>
        <v>449999.99999999994</v>
      </c>
      <c r="Y530" s="33">
        <f t="shared" si="16"/>
        <v>504000</v>
      </c>
      <c r="Z530" s="18"/>
      <c r="AA530" s="18" t="s">
        <v>65</v>
      </c>
      <c r="AB530" s="18"/>
    </row>
    <row r="531" spans="1:28" ht="102">
      <c r="A531" s="17" t="s">
        <v>2034</v>
      </c>
      <c r="B531" s="17" t="s">
        <v>48</v>
      </c>
      <c r="C531" s="17" t="s">
        <v>49</v>
      </c>
      <c r="D531" s="17" t="s">
        <v>2035</v>
      </c>
      <c r="E531" s="17" t="s">
        <v>2010</v>
      </c>
      <c r="F531" s="17" t="s">
        <v>2011</v>
      </c>
      <c r="G531" s="17" t="s">
        <v>2036</v>
      </c>
      <c r="H531" s="17" t="s">
        <v>2037</v>
      </c>
      <c r="I531" s="17" t="s">
        <v>2038</v>
      </c>
      <c r="J531" s="17"/>
      <c r="K531" s="18" t="s">
        <v>72</v>
      </c>
      <c r="L531" s="18">
        <v>0</v>
      </c>
      <c r="M531" s="20" t="s">
        <v>56</v>
      </c>
      <c r="N531" s="18" t="s">
        <v>57</v>
      </c>
      <c r="O531" s="18" t="s">
        <v>971</v>
      </c>
      <c r="P531" s="18" t="s">
        <v>57</v>
      </c>
      <c r="Q531" s="18" t="s">
        <v>59</v>
      </c>
      <c r="R531" s="18" t="s">
        <v>74</v>
      </c>
      <c r="S531" s="18" t="s">
        <v>88</v>
      </c>
      <c r="T531" s="18">
        <v>112</v>
      </c>
      <c r="U531" s="18" t="s">
        <v>1124</v>
      </c>
      <c r="V531" s="18">
        <v>500</v>
      </c>
      <c r="W531" s="33">
        <v>340</v>
      </c>
      <c r="X531" s="33">
        <f t="shared" si="18"/>
        <v>170000</v>
      </c>
      <c r="Y531" s="33">
        <f t="shared" si="16"/>
        <v>190400.00000000003</v>
      </c>
      <c r="Z531" s="18"/>
      <c r="AA531" s="18" t="s">
        <v>65</v>
      </c>
      <c r="AB531" s="18"/>
    </row>
    <row r="532" spans="1:28" ht="280.5">
      <c r="A532" s="17" t="s">
        <v>2039</v>
      </c>
      <c r="B532" s="17" t="s">
        <v>48</v>
      </c>
      <c r="C532" s="17" t="s">
        <v>49</v>
      </c>
      <c r="D532" s="17" t="s">
        <v>2040</v>
      </c>
      <c r="E532" s="17" t="s">
        <v>2010</v>
      </c>
      <c r="F532" s="17" t="s">
        <v>2011</v>
      </c>
      <c r="G532" s="17" t="s">
        <v>2041</v>
      </c>
      <c r="H532" s="17" t="s">
        <v>2042</v>
      </c>
      <c r="I532" s="17"/>
      <c r="J532" s="17"/>
      <c r="K532" s="18" t="s">
        <v>72</v>
      </c>
      <c r="L532" s="18">
        <v>0</v>
      </c>
      <c r="M532" s="20" t="s">
        <v>56</v>
      </c>
      <c r="N532" s="18" t="s">
        <v>57</v>
      </c>
      <c r="O532" s="18" t="s">
        <v>971</v>
      </c>
      <c r="P532" s="18" t="s">
        <v>57</v>
      </c>
      <c r="Q532" s="18" t="s">
        <v>59</v>
      </c>
      <c r="R532" s="18" t="s">
        <v>74</v>
      </c>
      <c r="S532" s="18" t="s">
        <v>88</v>
      </c>
      <c r="T532" s="18">
        <v>112</v>
      </c>
      <c r="U532" s="18" t="s">
        <v>1124</v>
      </c>
      <c r="V532" s="18">
        <v>1500</v>
      </c>
      <c r="W532" s="33">
        <v>300</v>
      </c>
      <c r="X532" s="33">
        <f t="shared" si="18"/>
        <v>450000</v>
      </c>
      <c r="Y532" s="33">
        <f t="shared" si="16"/>
        <v>504000.00000000006</v>
      </c>
      <c r="Z532" s="18"/>
      <c r="AA532" s="18" t="s">
        <v>65</v>
      </c>
      <c r="AB532" s="18"/>
    </row>
    <row r="533" spans="1:28" ht="81" customHeight="1">
      <c r="A533" s="17" t="s">
        <v>2043</v>
      </c>
      <c r="B533" s="17" t="s">
        <v>48</v>
      </c>
      <c r="C533" s="17" t="s">
        <v>49</v>
      </c>
      <c r="D533" s="17" t="s">
        <v>2044</v>
      </c>
      <c r="E533" s="17" t="s">
        <v>2045</v>
      </c>
      <c r="F533" s="17" t="s">
        <v>2046</v>
      </c>
      <c r="G533" s="17" t="s">
        <v>2047</v>
      </c>
      <c r="H533" s="17" t="s">
        <v>2048</v>
      </c>
      <c r="I533" s="17"/>
      <c r="J533" s="17"/>
      <c r="K533" s="18" t="s">
        <v>72</v>
      </c>
      <c r="L533" s="18">
        <v>0</v>
      </c>
      <c r="M533" s="20" t="s">
        <v>56</v>
      </c>
      <c r="N533" s="18" t="s">
        <v>57</v>
      </c>
      <c r="O533" s="18" t="s">
        <v>971</v>
      </c>
      <c r="P533" s="18" t="s">
        <v>57</v>
      </c>
      <c r="Q533" s="18" t="s">
        <v>59</v>
      </c>
      <c r="R533" s="18" t="s">
        <v>74</v>
      </c>
      <c r="S533" s="18" t="s">
        <v>88</v>
      </c>
      <c r="T533" s="18">
        <v>112</v>
      </c>
      <c r="U533" s="18" t="s">
        <v>1124</v>
      </c>
      <c r="V533" s="18">
        <v>100</v>
      </c>
      <c r="W533" s="33">
        <v>449.99999999999994</v>
      </c>
      <c r="X533" s="33">
        <f t="shared" si="18"/>
        <v>44999.99999999999</v>
      </c>
      <c r="Y533" s="33">
        <f aca="true" t="shared" si="19" ref="Y533:Y587">X533*1.12</f>
        <v>50400</v>
      </c>
      <c r="Z533" s="18"/>
      <c r="AA533" s="18" t="s">
        <v>65</v>
      </c>
      <c r="AB533" s="18"/>
    </row>
    <row r="534" spans="1:28" ht="114.75">
      <c r="A534" s="17" t="s">
        <v>2049</v>
      </c>
      <c r="B534" s="17" t="s">
        <v>48</v>
      </c>
      <c r="C534" s="17" t="s">
        <v>49</v>
      </c>
      <c r="D534" s="17" t="s">
        <v>2009</v>
      </c>
      <c r="E534" s="17" t="s">
        <v>2010</v>
      </c>
      <c r="F534" s="17" t="s">
        <v>2011</v>
      </c>
      <c r="G534" s="17" t="s">
        <v>2012</v>
      </c>
      <c r="H534" s="17" t="s">
        <v>2013</v>
      </c>
      <c r="I534" s="17"/>
      <c r="J534" s="17"/>
      <c r="K534" s="18" t="s">
        <v>72</v>
      </c>
      <c r="L534" s="18">
        <v>0</v>
      </c>
      <c r="M534" s="20" t="s">
        <v>56</v>
      </c>
      <c r="N534" s="18" t="s">
        <v>57</v>
      </c>
      <c r="O534" s="18" t="s">
        <v>971</v>
      </c>
      <c r="P534" s="18" t="s">
        <v>57</v>
      </c>
      <c r="Q534" s="18" t="s">
        <v>59</v>
      </c>
      <c r="R534" s="18" t="s">
        <v>74</v>
      </c>
      <c r="S534" s="18" t="s">
        <v>88</v>
      </c>
      <c r="T534" s="18">
        <v>112</v>
      </c>
      <c r="U534" s="18" t="s">
        <v>1124</v>
      </c>
      <c r="V534" s="18">
        <v>100</v>
      </c>
      <c r="W534" s="33">
        <v>1000</v>
      </c>
      <c r="X534" s="33">
        <f t="shared" si="18"/>
        <v>100000</v>
      </c>
      <c r="Y534" s="33">
        <f t="shared" si="19"/>
        <v>112000.00000000001</v>
      </c>
      <c r="Z534" s="18"/>
      <c r="AA534" s="18" t="s">
        <v>65</v>
      </c>
      <c r="AB534" s="18"/>
    </row>
    <row r="535" spans="1:28" ht="229.5">
      <c r="A535" s="17" t="s">
        <v>2050</v>
      </c>
      <c r="B535" s="17" t="s">
        <v>48</v>
      </c>
      <c r="C535" s="17" t="s">
        <v>49</v>
      </c>
      <c r="D535" s="17" t="s">
        <v>1268</v>
      </c>
      <c r="E535" s="17" t="s">
        <v>1269</v>
      </c>
      <c r="F535" s="17" t="s">
        <v>1269</v>
      </c>
      <c r="G535" s="17" t="s">
        <v>1272</v>
      </c>
      <c r="H535" s="17" t="s">
        <v>2051</v>
      </c>
      <c r="I535" s="17" t="s">
        <v>2052</v>
      </c>
      <c r="J535" s="17"/>
      <c r="K535" s="18" t="s">
        <v>72</v>
      </c>
      <c r="L535" s="18">
        <v>0</v>
      </c>
      <c r="M535" s="20" t="s">
        <v>56</v>
      </c>
      <c r="N535" s="18" t="s">
        <v>57</v>
      </c>
      <c r="O535" s="18" t="s">
        <v>971</v>
      </c>
      <c r="P535" s="18" t="s">
        <v>57</v>
      </c>
      <c r="Q535" s="18" t="s">
        <v>59</v>
      </c>
      <c r="R535" s="18" t="s">
        <v>74</v>
      </c>
      <c r="S535" s="18" t="s">
        <v>88</v>
      </c>
      <c r="T535" s="18">
        <v>166</v>
      </c>
      <c r="U535" s="18" t="s">
        <v>89</v>
      </c>
      <c r="V535" s="18">
        <v>100</v>
      </c>
      <c r="W535" s="33">
        <v>269.99999999999994</v>
      </c>
      <c r="X535" s="33">
        <f t="shared" si="18"/>
        <v>26999.999999999993</v>
      </c>
      <c r="Y535" s="33">
        <f t="shared" si="19"/>
        <v>30239.999999999996</v>
      </c>
      <c r="Z535" s="18"/>
      <c r="AA535" s="18" t="s">
        <v>65</v>
      </c>
      <c r="AB535" s="18"/>
    </row>
    <row r="536" spans="1:28" ht="127.5">
      <c r="A536" s="17" t="s">
        <v>2053</v>
      </c>
      <c r="B536" s="17" t="s">
        <v>48</v>
      </c>
      <c r="C536" s="17" t="s">
        <v>49</v>
      </c>
      <c r="D536" s="17" t="s">
        <v>2054</v>
      </c>
      <c r="E536" s="17" t="s">
        <v>2055</v>
      </c>
      <c r="F536" s="17" t="s">
        <v>2056</v>
      </c>
      <c r="G536" s="17" t="s">
        <v>2057</v>
      </c>
      <c r="H536" s="17" t="s">
        <v>2058</v>
      </c>
      <c r="I536" s="17"/>
      <c r="J536" s="17"/>
      <c r="K536" s="18" t="s">
        <v>72</v>
      </c>
      <c r="L536" s="18">
        <v>0</v>
      </c>
      <c r="M536" s="20" t="s">
        <v>56</v>
      </c>
      <c r="N536" s="18" t="s">
        <v>57</v>
      </c>
      <c r="O536" s="18" t="s">
        <v>971</v>
      </c>
      <c r="P536" s="18" t="s">
        <v>57</v>
      </c>
      <c r="Q536" s="18" t="s">
        <v>59</v>
      </c>
      <c r="R536" s="18" t="s">
        <v>74</v>
      </c>
      <c r="S536" s="18" t="s">
        <v>88</v>
      </c>
      <c r="T536" s="18">
        <v>112</v>
      </c>
      <c r="U536" s="18" t="s">
        <v>1124</v>
      </c>
      <c r="V536" s="18">
        <v>1000</v>
      </c>
      <c r="W536" s="33">
        <v>190</v>
      </c>
      <c r="X536" s="33">
        <f t="shared" si="18"/>
        <v>190000</v>
      </c>
      <c r="Y536" s="33">
        <f t="shared" si="19"/>
        <v>212800.00000000003</v>
      </c>
      <c r="Z536" s="18"/>
      <c r="AA536" s="18" t="s">
        <v>65</v>
      </c>
      <c r="AB536" s="18"/>
    </row>
    <row r="537" spans="1:28" s="55" customFormat="1" ht="102">
      <c r="A537" s="17" t="s">
        <v>2059</v>
      </c>
      <c r="B537" s="17" t="s">
        <v>48</v>
      </c>
      <c r="C537" s="17" t="s">
        <v>49</v>
      </c>
      <c r="D537" s="17" t="s">
        <v>2060</v>
      </c>
      <c r="E537" s="17" t="s">
        <v>2061</v>
      </c>
      <c r="F537" s="17" t="s">
        <v>2062</v>
      </c>
      <c r="G537" s="17" t="s">
        <v>2063</v>
      </c>
      <c r="H537" s="17" t="s">
        <v>2064</v>
      </c>
      <c r="I537" s="17"/>
      <c r="J537" s="17"/>
      <c r="K537" s="18" t="s">
        <v>72</v>
      </c>
      <c r="L537" s="18">
        <v>0</v>
      </c>
      <c r="M537" s="20" t="s">
        <v>56</v>
      </c>
      <c r="N537" s="18" t="s">
        <v>57</v>
      </c>
      <c r="O537" s="18" t="s">
        <v>971</v>
      </c>
      <c r="P537" s="18" t="s">
        <v>57</v>
      </c>
      <c r="Q537" s="18" t="s">
        <v>59</v>
      </c>
      <c r="R537" s="18" t="s">
        <v>74</v>
      </c>
      <c r="S537" s="18" t="s">
        <v>88</v>
      </c>
      <c r="T537" s="18">
        <v>112</v>
      </c>
      <c r="U537" s="18" t="s">
        <v>1124</v>
      </c>
      <c r="V537" s="18">
        <v>50</v>
      </c>
      <c r="W537" s="33">
        <v>535</v>
      </c>
      <c r="X537" s="33">
        <f t="shared" si="18"/>
        <v>26750</v>
      </c>
      <c r="Y537" s="33">
        <f t="shared" si="19"/>
        <v>29960.000000000004</v>
      </c>
      <c r="Z537" s="18"/>
      <c r="AA537" s="18" t="s">
        <v>65</v>
      </c>
      <c r="AB537" s="18"/>
    </row>
    <row r="538" spans="1:28" s="55" customFormat="1" ht="293.25">
      <c r="A538" s="17" t="s">
        <v>2065</v>
      </c>
      <c r="B538" s="17" t="s">
        <v>48</v>
      </c>
      <c r="C538" s="17" t="s">
        <v>49</v>
      </c>
      <c r="D538" s="17" t="s">
        <v>2066</v>
      </c>
      <c r="E538" s="17" t="s">
        <v>2067</v>
      </c>
      <c r="F538" s="17" t="s">
        <v>2067</v>
      </c>
      <c r="G538" s="17" t="s">
        <v>2068</v>
      </c>
      <c r="H538" s="17" t="s">
        <v>2069</v>
      </c>
      <c r="I538" s="17"/>
      <c r="J538" s="17"/>
      <c r="K538" s="18" t="s">
        <v>72</v>
      </c>
      <c r="L538" s="18">
        <v>0</v>
      </c>
      <c r="M538" s="20" t="s">
        <v>56</v>
      </c>
      <c r="N538" s="18" t="s">
        <v>57</v>
      </c>
      <c r="O538" s="18" t="s">
        <v>2070</v>
      </c>
      <c r="P538" s="18" t="s">
        <v>57</v>
      </c>
      <c r="Q538" s="18" t="s">
        <v>59</v>
      </c>
      <c r="R538" s="18" t="s">
        <v>74</v>
      </c>
      <c r="S538" s="18" t="s">
        <v>88</v>
      </c>
      <c r="T538" s="18">
        <v>796</v>
      </c>
      <c r="U538" s="18" t="s">
        <v>129</v>
      </c>
      <c r="V538" s="18">
        <v>10</v>
      </c>
      <c r="W538" s="33">
        <v>62000</v>
      </c>
      <c r="X538" s="33">
        <f t="shared" si="18"/>
        <v>620000</v>
      </c>
      <c r="Y538" s="33">
        <f t="shared" si="19"/>
        <v>694400.0000000001</v>
      </c>
      <c r="Z538" s="18"/>
      <c r="AA538" s="18" t="s">
        <v>65</v>
      </c>
      <c r="AB538" s="18"/>
    </row>
    <row r="539" spans="1:28" s="55" customFormat="1" ht="255">
      <c r="A539" s="17" t="s">
        <v>2071</v>
      </c>
      <c r="B539" s="17" t="s">
        <v>48</v>
      </c>
      <c r="C539" s="17" t="s">
        <v>49</v>
      </c>
      <c r="D539" s="17" t="s">
        <v>2072</v>
      </c>
      <c r="E539" s="17" t="s">
        <v>2073</v>
      </c>
      <c r="F539" s="17" t="s">
        <v>2074</v>
      </c>
      <c r="G539" s="17" t="s">
        <v>2075</v>
      </c>
      <c r="H539" s="17" t="s">
        <v>2076</v>
      </c>
      <c r="I539" s="17" t="s">
        <v>2077</v>
      </c>
      <c r="J539" s="17"/>
      <c r="K539" s="18" t="s">
        <v>72</v>
      </c>
      <c r="L539" s="18">
        <v>0</v>
      </c>
      <c r="M539" s="20" t="s">
        <v>56</v>
      </c>
      <c r="N539" s="18" t="s">
        <v>57</v>
      </c>
      <c r="O539" s="18" t="s">
        <v>2070</v>
      </c>
      <c r="P539" s="18" t="s">
        <v>57</v>
      </c>
      <c r="Q539" s="18" t="s">
        <v>59</v>
      </c>
      <c r="R539" s="18" t="s">
        <v>74</v>
      </c>
      <c r="S539" s="18" t="s">
        <v>88</v>
      </c>
      <c r="T539" s="18">
        <v>796</v>
      </c>
      <c r="U539" s="18" t="s">
        <v>129</v>
      </c>
      <c r="V539" s="18">
        <v>4</v>
      </c>
      <c r="W539" s="33">
        <v>6000</v>
      </c>
      <c r="X539" s="33">
        <f t="shared" si="18"/>
        <v>24000</v>
      </c>
      <c r="Y539" s="33">
        <f t="shared" si="19"/>
        <v>26880.000000000004</v>
      </c>
      <c r="Z539" s="18"/>
      <c r="AA539" s="18" t="s">
        <v>65</v>
      </c>
      <c r="AB539" s="18"/>
    </row>
    <row r="540" spans="1:28" s="55" customFormat="1" ht="191.25">
      <c r="A540" s="17" t="s">
        <v>2078</v>
      </c>
      <c r="B540" s="17" t="s">
        <v>48</v>
      </c>
      <c r="C540" s="17" t="s">
        <v>49</v>
      </c>
      <c r="D540" s="17" t="s">
        <v>2079</v>
      </c>
      <c r="E540" s="17" t="s">
        <v>2067</v>
      </c>
      <c r="F540" s="17" t="s">
        <v>2073</v>
      </c>
      <c r="G540" s="17" t="s">
        <v>2080</v>
      </c>
      <c r="H540" s="17" t="s">
        <v>2081</v>
      </c>
      <c r="I540" s="17"/>
      <c r="J540" s="17"/>
      <c r="K540" s="18" t="s">
        <v>72</v>
      </c>
      <c r="L540" s="18">
        <v>0</v>
      </c>
      <c r="M540" s="20" t="s">
        <v>56</v>
      </c>
      <c r="N540" s="18" t="s">
        <v>57</v>
      </c>
      <c r="O540" s="18" t="s">
        <v>2070</v>
      </c>
      <c r="P540" s="18" t="s">
        <v>57</v>
      </c>
      <c r="Q540" s="18" t="s">
        <v>59</v>
      </c>
      <c r="R540" s="18" t="s">
        <v>74</v>
      </c>
      <c r="S540" s="18" t="s">
        <v>88</v>
      </c>
      <c r="T540" s="18">
        <v>796</v>
      </c>
      <c r="U540" s="18" t="s">
        <v>129</v>
      </c>
      <c r="V540" s="18">
        <v>12</v>
      </c>
      <c r="W540" s="33">
        <v>26199.999999999996</v>
      </c>
      <c r="X540" s="33">
        <f t="shared" si="18"/>
        <v>314399.99999999994</v>
      </c>
      <c r="Y540" s="33">
        <f t="shared" si="19"/>
        <v>352127.99999999994</v>
      </c>
      <c r="Z540" s="18"/>
      <c r="AA540" s="18" t="s">
        <v>65</v>
      </c>
      <c r="AB540" s="18"/>
    </row>
    <row r="541" spans="1:28" s="55" customFormat="1" ht="255">
      <c r="A541" s="17" t="s">
        <v>2082</v>
      </c>
      <c r="B541" s="17" t="s">
        <v>48</v>
      </c>
      <c r="C541" s="17" t="s">
        <v>49</v>
      </c>
      <c r="D541" s="17" t="s">
        <v>2083</v>
      </c>
      <c r="E541" s="17" t="s">
        <v>2073</v>
      </c>
      <c r="F541" s="17" t="s">
        <v>2073</v>
      </c>
      <c r="G541" s="17" t="s">
        <v>2084</v>
      </c>
      <c r="H541" s="17" t="s">
        <v>2085</v>
      </c>
      <c r="I541" s="17"/>
      <c r="J541" s="17"/>
      <c r="K541" s="18" t="s">
        <v>72</v>
      </c>
      <c r="L541" s="18">
        <v>0</v>
      </c>
      <c r="M541" s="20" t="s">
        <v>56</v>
      </c>
      <c r="N541" s="18" t="s">
        <v>57</v>
      </c>
      <c r="O541" s="18" t="s">
        <v>2070</v>
      </c>
      <c r="P541" s="18" t="s">
        <v>57</v>
      </c>
      <c r="Q541" s="18" t="s">
        <v>59</v>
      </c>
      <c r="R541" s="18" t="s">
        <v>74</v>
      </c>
      <c r="S541" s="18" t="s">
        <v>88</v>
      </c>
      <c r="T541" s="18">
        <v>796</v>
      </c>
      <c r="U541" s="18" t="s">
        <v>129</v>
      </c>
      <c r="V541" s="18">
        <v>16</v>
      </c>
      <c r="W541" s="33">
        <v>13999.999999999998</v>
      </c>
      <c r="X541" s="33">
        <f t="shared" si="18"/>
        <v>223999.99999999997</v>
      </c>
      <c r="Y541" s="33">
        <f t="shared" si="19"/>
        <v>250880</v>
      </c>
      <c r="Z541" s="18"/>
      <c r="AA541" s="18" t="s">
        <v>65</v>
      </c>
      <c r="AB541" s="18"/>
    </row>
    <row r="542" spans="1:28" s="55" customFormat="1" ht="280.5">
      <c r="A542" s="17" t="s">
        <v>2086</v>
      </c>
      <c r="B542" s="17" t="s">
        <v>48</v>
      </c>
      <c r="C542" s="17" t="s">
        <v>49</v>
      </c>
      <c r="D542" s="17" t="s">
        <v>2087</v>
      </c>
      <c r="E542" s="17" t="s">
        <v>2067</v>
      </c>
      <c r="F542" s="17" t="s">
        <v>2088</v>
      </c>
      <c r="G542" s="17" t="s">
        <v>2089</v>
      </c>
      <c r="H542" s="17" t="s">
        <v>2090</v>
      </c>
      <c r="I542" s="17"/>
      <c r="J542" s="17"/>
      <c r="K542" s="18" t="s">
        <v>72</v>
      </c>
      <c r="L542" s="18">
        <v>0</v>
      </c>
      <c r="M542" s="20" t="s">
        <v>56</v>
      </c>
      <c r="N542" s="18" t="s">
        <v>57</v>
      </c>
      <c r="O542" s="18" t="s">
        <v>2070</v>
      </c>
      <c r="P542" s="18" t="s">
        <v>57</v>
      </c>
      <c r="Q542" s="18" t="s">
        <v>59</v>
      </c>
      <c r="R542" s="18" t="s">
        <v>74</v>
      </c>
      <c r="S542" s="18" t="s">
        <v>88</v>
      </c>
      <c r="T542" s="18">
        <v>796</v>
      </c>
      <c r="U542" s="18" t="s">
        <v>129</v>
      </c>
      <c r="V542" s="18">
        <v>6</v>
      </c>
      <c r="W542" s="33">
        <v>45000</v>
      </c>
      <c r="X542" s="33">
        <f t="shared" si="18"/>
        <v>270000</v>
      </c>
      <c r="Y542" s="33">
        <f t="shared" si="19"/>
        <v>302400</v>
      </c>
      <c r="Z542" s="18"/>
      <c r="AA542" s="18" t="s">
        <v>65</v>
      </c>
      <c r="AB542" s="18"/>
    </row>
    <row r="543" spans="1:28" s="55" customFormat="1" ht="306">
      <c r="A543" s="17" t="s">
        <v>2091</v>
      </c>
      <c r="B543" s="17" t="s">
        <v>48</v>
      </c>
      <c r="C543" s="17" t="s">
        <v>49</v>
      </c>
      <c r="D543" s="17" t="s">
        <v>2092</v>
      </c>
      <c r="E543" s="17" t="s">
        <v>2067</v>
      </c>
      <c r="F543" s="17" t="s">
        <v>2088</v>
      </c>
      <c r="G543" s="17" t="s">
        <v>2093</v>
      </c>
      <c r="H543" s="17" t="s">
        <v>2094</v>
      </c>
      <c r="I543" s="17"/>
      <c r="J543" s="17"/>
      <c r="K543" s="18" t="s">
        <v>72</v>
      </c>
      <c r="L543" s="18">
        <v>0</v>
      </c>
      <c r="M543" s="20" t="s">
        <v>56</v>
      </c>
      <c r="N543" s="18" t="s">
        <v>57</v>
      </c>
      <c r="O543" s="18" t="s">
        <v>2070</v>
      </c>
      <c r="P543" s="18" t="s">
        <v>57</v>
      </c>
      <c r="Q543" s="18" t="s">
        <v>59</v>
      </c>
      <c r="R543" s="18" t="s">
        <v>74</v>
      </c>
      <c r="S543" s="18" t="s">
        <v>88</v>
      </c>
      <c r="T543" s="18">
        <v>796</v>
      </c>
      <c r="U543" s="18" t="s">
        <v>129</v>
      </c>
      <c r="V543" s="18">
        <v>24</v>
      </c>
      <c r="W543" s="33">
        <v>53499.99999999999</v>
      </c>
      <c r="X543" s="33">
        <f t="shared" si="18"/>
        <v>1283999.9999999998</v>
      </c>
      <c r="Y543" s="33">
        <f t="shared" si="19"/>
        <v>1438079.9999999998</v>
      </c>
      <c r="Z543" s="18"/>
      <c r="AA543" s="18" t="s">
        <v>65</v>
      </c>
      <c r="AB543" s="18"/>
    </row>
    <row r="544" spans="1:28" s="55" customFormat="1" ht="165.75">
      <c r="A544" s="17" t="s">
        <v>2095</v>
      </c>
      <c r="B544" s="17" t="s">
        <v>48</v>
      </c>
      <c r="C544" s="17" t="s">
        <v>49</v>
      </c>
      <c r="D544" s="17" t="s">
        <v>2096</v>
      </c>
      <c r="E544" s="17" t="s">
        <v>2067</v>
      </c>
      <c r="F544" s="17" t="s">
        <v>2097</v>
      </c>
      <c r="G544" s="17" t="s">
        <v>2098</v>
      </c>
      <c r="H544" s="17" t="s">
        <v>2099</v>
      </c>
      <c r="I544" s="17"/>
      <c r="J544" s="17"/>
      <c r="K544" s="18" t="s">
        <v>72</v>
      </c>
      <c r="L544" s="18">
        <v>0</v>
      </c>
      <c r="M544" s="20" t="s">
        <v>56</v>
      </c>
      <c r="N544" s="18" t="s">
        <v>57</v>
      </c>
      <c r="O544" s="18" t="s">
        <v>2070</v>
      </c>
      <c r="P544" s="18" t="s">
        <v>57</v>
      </c>
      <c r="Q544" s="18" t="s">
        <v>59</v>
      </c>
      <c r="R544" s="18" t="s">
        <v>74</v>
      </c>
      <c r="S544" s="18" t="s">
        <v>88</v>
      </c>
      <c r="T544" s="18">
        <v>796</v>
      </c>
      <c r="U544" s="18" t="s">
        <v>129</v>
      </c>
      <c r="V544" s="18">
        <v>8</v>
      </c>
      <c r="W544" s="33">
        <v>100000</v>
      </c>
      <c r="X544" s="33">
        <f t="shared" si="18"/>
        <v>800000</v>
      </c>
      <c r="Y544" s="33">
        <f t="shared" si="19"/>
        <v>896000.0000000001</v>
      </c>
      <c r="Z544" s="18"/>
      <c r="AA544" s="18" t="s">
        <v>65</v>
      </c>
      <c r="AB544" s="18"/>
    </row>
    <row r="545" spans="1:28" s="55" customFormat="1" ht="216.75">
      <c r="A545" s="17" t="s">
        <v>2100</v>
      </c>
      <c r="B545" s="17" t="s">
        <v>48</v>
      </c>
      <c r="C545" s="17" t="s">
        <v>49</v>
      </c>
      <c r="D545" s="17" t="s">
        <v>2101</v>
      </c>
      <c r="E545" s="17" t="s">
        <v>2073</v>
      </c>
      <c r="F545" s="17" t="s">
        <v>2097</v>
      </c>
      <c r="G545" s="17" t="s">
        <v>2102</v>
      </c>
      <c r="H545" s="17" t="s">
        <v>2103</v>
      </c>
      <c r="I545" s="17"/>
      <c r="J545" s="17"/>
      <c r="K545" s="18" t="s">
        <v>72</v>
      </c>
      <c r="L545" s="18">
        <v>0</v>
      </c>
      <c r="M545" s="20" t="s">
        <v>56</v>
      </c>
      <c r="N545" s="18" t="s">
        <v>57</v>
      </c>
      <c r="O545" s="18" t="s">
        <v>2070</v>
      </c>
      <c r="P545" s="18" t="s">
        <v>57</v>
      </c>
      <c r="Q545" s="18" t="s">
        <v>59</v>
      </c>
      <c r="R545" s="18" t="s">
        <v>74</v>
      </c>
      <c r="S545" s="18" t="s">
        <v>88</v>
      </c>
      <c r="T545" s="18">
        <v>796</v>
      </c>
      <c r="U545" s="18" t="s">
        <v>129</v>
      </c>
      <c r="V545" s="18">
        <v>8</v>
      </c>
      <c r="W545" s="33">
        <v>15000</v>
      </c>
      <c r="X545" s="33">
        <f t="shared" si="18"/>
        <v>120000</v>
      </c>
      <c r="Y545" s="33">
        <f t="shared" si="19"/>
        <v>134400</v>
      </c>
      <c r="Z545" s="18"/>
      <c r="AA545" s="18" t="s">
        <v>65</v>
      </c>
      <c r="AB545" s="18"/>
    </row>
    <row r="546" spans="1:28" s="55" customFormat="1" ht="216.75">
      <c r="A546" s="17" t="s">
        <v>2104</v>
      </c>
      <c r="B546" s="17" t="s">
        <v>48</v>
      </c>
      <c r="C546" s="17" t="s">
        <v>49</v>
      </c>
      <c r="D546" s="17" t="s">
        <v>2105</v>
      </c>
      <c r="E546" s="17" t="s">
        <v>2073</v>
      </c>
      <c r="F546" s="17" t="s">
        <v>2097</v>
      </c>
      <c r="G546" s="17" t="s">
        <v>2106</v>
      </c>
      <c r="H546" s="17" t="s">
        <v>2107</v>
      </c>
      <c r="I546" s="17"/>
      <c r="J546" s="17"/>
      <c r="K546" s="18" t="s">
        <v>72</v>
      </c>
      <c r="L546" s="18">
        <v>0</v>
      </c>
      <c r="M546" s="20" t="s">
        <v>56</v>
      </c>
      <c r="N546" s="18" t="s">
        <v>57</v>
      </c>
      <c r="O546" s="18" t="s">
        <v>2070</v>
      </c>
      <c r="P546" s="18" t="s">
        <v>57</v>
      </c>
      <c r="Q546" s="18" t="s">
        <v>59</v>
      </c>
      <c r="R546" s="18" t="s">
        <v>74</v>
      </c>
      <c r="S546" s="18" t="s">
        <v>88</v>
      </c>
      <c r="T546" s="18">
        <v>796</v>
      </c>
      <c r="U546" s="18" t="s">
        <v>129</v>
      </c>
      <c r="V546" s="18">
        <v>8</v>
      </c>
      <c r="W546" s="33">
        <v>25000</v>
      </c>
      <c r="X546" s="33">
        <f t="shared" si="18"/>
        <v>200000</v>
      </c>
      <c r="Y546" s="33">
        <f t="shared" si="19"/>
        <v>224000.00000000003</v>
      </c>
      <c r="Z546" s="18"/>
      <c r="AA546" s="18" t="s">
        <v>65</v>
      </c>
      <c r="AB546" s="18"/>
    </row>
    <row r="547" spans="1:28" s="55" customFormat="1" ht="65.25" customHeight="1">
      <c r="A547" s="17" t="s">
        <v>2108</v>
      </c>
      <c r="B547" s="17" t="s">
        <v>48</v>
      </c>
      <c r="C547" s="17" t="s">
        <v>49</v>
      </c>
      <c r="D547" s="17" t="s">
        <v>2109</v>
      </c>
      <c r="E547" s="17" t="s">
        <v>1155</v>
      </c>
      <c r="F547" s="17" t="s">
        <v>1155</v>
      </c>
      <c r="G547" s="17" t="s">
        <v>2110</v>
      </c>
      <c r="H547" s="17" t="s">
        <v>2111</v>
      </c>
      <c r="I547" s="17" t="s">
        <v>2112</v>
      </c>
      <c r="J547" s="17"/>
      <c r="K547" s="18" t="s">
        <v>72</v>
      </c>
      <c r="L547" s="18">
        <v>0</v>
      </c>
      <c r="M547" s="20" t="s">
        <v>56</v>
      </c>
      <c r="N547" s="18" t="s">
        <v>57</v>
      </c>
      <c r="O547" s="18" t="s">
        <v>107</v>
      </c>
      <c r="P547" s="18" t="s">
        <v>57</v>
      </c>
      <c r="Q547" s="18" t="s">
        <v>59</v>
      </c>
      <c r="R547" s="18" t="s">
        <v>74</v>
      </c>
      <c r="S547" s="18" t="s">
        <v>88</v>
      </c>
      <c r="T547" s="18" t="s">
        <v>2113</v>
      </c>
      <c r="U547" s="18" t="s">
        <v>2114</v>
      </c>
      <c r="V547" s="18">
        <v>35</v>
      </c>
      <c r="W547" s="33">
        <v>1800</v>
      </c>
      <c r="X547" s="33">
        <v>0</v>
      </c>
      <c r="Y547" s="33">
        <f t="shared" si="19"/>
        <v>0</v>
      </c>
      <c r="Z547" s="18"/>
      <c r="AA547" s="18" t="s">
        <v>65</v>
      </c>
      <c r="AB547" s="18">
        <v>6.11</v>
      </c>
    </row>
    <row r="548" spans="1:28" s="55" customFormat="1" ht="57" customHeight="1">
      <c r="A548" s="17" t="s">
        <v>2115</v>
      </c>
      <c r="B548" s="17" t="s">
        <v>48</v>
      </c>
      <c r="C548" s="17" t="s">
        <v>49</v>
      </c>
      <c r="D548" s="17" t="s">
        <v>2109</v>
      </c>
      <c r="E548" s="17" t="s">
        <v>1155</v>
      </c>
      <c r="F548" s="17" t="s">
        <v>1155</v>
      </c>
      <c r="G548" s="17" t="s">
        <v>2110</v>
      </c>
      <c r="H548" s="17" t="s">
        <v>2111</v>
      </c>
      <c r="I548" s="17" t="s">
        <v>2116</v>
      </c>
      <c r="J548" s="17"/>
      <c r="K548" s="18" t="s">
        <v>72</v>
      </c>
      <c r="L548" s="18">
        <v>0</v>
      </c>
      <c r="M548" s="20" t="s">
        <v>56</v>
      </c>
      <c r="N548" s="18" t="s">
        <v>57</v>
      </c>
      <c r="O548" s="18" t="s">
        <v>113</v>
      </c>
      <c r="P548" s="18" t="s">
        <v>57</v>
      </c>
      <c r="Q548" s="18" t="s">
        <v>59</v>
      </c>
      <c r="R548" s="18" t="s">
        <v>74</v>
      </c>
      <c r="S548" s="18" t="s">
        <v>88</v>
      </c>
      <c r="T548" s="18" t="s">
        <v>2113</v>
      </c>
      <c r="U548" s="18" t="s">
        <v>2114</v>
      </c>
      <c r="V548" s="18">
        <v>35</v>
      </c>
      <c r="W548" s="33">
        <v>1800</v>
      </c>
      <c r="X548" s="33">
        <f>V548*W548</f>
        <v>63000</v>
      </c>
      <c r="Y548" s="33">
        <f t="shared" si="19"/>
        <v>70560</v>
      </c>
      <c r="Z548" s="18"/>
      <c r="AA548" s="18" t="s">
        <v>65</v>
      </c>
      <c r="AB548" s="18"/>
    </row>
    <row r="549" spans="1:28" s="55" customFormat="1" ht="78.75" customHeight="1">
      <c r="A549" s="17" t="s">
        <v>2117</v>
      </c>
      <c r="B549" s="18" t="s">
        <v>48</v>
      </c>
      <c r="C549" s="18" t="s">
        <v>49</v>
      </c>
      <c r="D549" s="18" t="s">
        <v>2118</v>
      </c>
      <c r="E549" s="18" t="s">
        <v>1155</v>
      </c>
      <c r="F549" s="18" t="s">
        <v>1155</v>
      </c>
      <c r="G549" s="18" t="s">
        <v>2119</v>
      </c>
      <c r="H549" s="18" t="s">
        <v>2120</v>
      </c>
      <c r="I549" s="18" t="s">
        <v>2112</v>
      </c>
      <c r="J549" s="18"/>
      <c r="K549" s="18" t="s">
        <v>72</v>
      </c>
      <c r="L549" s="18">
        <v>0</v>
      </c>
      <c r="M549" s="20" t="s">
        <v>56</v>
      </c>
      <c r="N549" s="18" t="s">
        <v>57</v>
      </c>
      <c r="O549" s="18" t="s">
        <v>107</v>
      </c>
      <c r="P549" s="18" t="s">
        <v>57</v>
      </c>
      <c r="Q549" s="18" t="s">
        <v>59</v>
      </c>
      <c r="R549" s="18" t="s">
        <v>74</v>
      </c>
      <c r="S549" s="18" t="s">
        <v>88</v>
      </c>
      <c r="T549" s="18" t="s">
        <v>2113</v>
      </c>
      <c r="U549" s="18" t="s">
        <v>2114</v>
      </c>
      <c r="V549" s="18">
        <v>60</v>
      </c>
      <c r="W549" s="33">
        <v>1700</v>
      </c>
      <c r="X549" s="33">
        <v>0</v>
      </c>
      <c r="Y549" s="33">
        <f t="shared" si="19"/>
        <v>0</v>
      </c>
      <c r="Z549" s="18"/>
      <c r="AA549" s="18" t="s">
        <v>65</v>
      </c>
      <c r="AB549" s="18">
        <v>6.11</v>
      </c>
    </row>
    <row r="550" spans="1:28" s="55" customFormat="1" ht="66" customHeight="1">
      <c r="A550" s="17" t="s">
        <v>2121</v>
      </c>
      <c r="B550" s="18" t="s">
        <v>48</v>
      </c>
      <c r="C550" s="18" t="s">
        <v>49</v>
      </c>
      <c r="D550" s="18" t="s">
        <v>2118</v>
      </c>
      <c r="E550" s="18" t="s">
        <v>1155</v>
      </c>
      <c r="F550" s="18" t="s">
        <v>1155</v>
      </c>
      <c r="G550" s="18" t="s">
        <v>2119</v>
      </c>
      <c r="H550" s="18" t="s">
        <v>2120</v>
      </c>
      <c r="I550" s="18" t="s">
        <v>2116</v>
      </c>
      <c r="J550" s="18"/>
      <c r="K550" s="18" t="s">
        <v>72</v>
      </c>
      <c r="L550" s="18">
        <v>0</v>
      </c>
      <c r="M550" s="20" t="s">
        <v>56</v>
      </c>
      <c r="N550" s="18" t="s">
        <v>57</v>
      </c>
      <c r="O550" s="18" t="s">
        <v>113</v>
      </c>
      <c r="P550" s="18" t="s">
        <v>57</v>
      </c>
      <c r="Q550" s="18" t="s">
        <v>59</v>
      </c>
      <c r="R550" s="18" t="s">
        <v>74</v>
      </c>
      <c r="S550" s="18" t="s">
        <v>88</v>
      </c>
      <c r="T550" s="18" t="s">
        <v>2113</v>
      </c>
      <c r="U550" s="18" t="s">
        <v>2114</v>
      </c>
      <c r="V550" s="18">
        <v>60</v>
      </c>
      <c r="W550" s="33">
        <v>1700</v>
      </c>
      <c r="X550" s="33">
        <f>V550*W550</f>
        <v>102000</v>
      </c>
      <c r="Y550" s="33">
        <f t="shared" si="19"/>
        <v>114240.00000000001</v>
      </c>
      <c r="Z550" s="18"/>
      <c r="AA550" s="18" t="s">
        <v>65</v>
      </c>
      <c r="AB550" s="18"/>
    </row>
    <row r="551" spans="1:28" ht="66" customHeight="1">
      <c r="A551" s="17" t="s">
        <v>2122</v>
      </c>
      <c r="B551" s="18" t="s">
        <v>48</v>
      </c>
      <c r="C551" s="18" t="s">
        <v>49</v>
      </c>
      <c r="D551" s="18" t="s">
        <v>2123</v>
      </c>
      <c r="E551" s="18" t="s">
        <v>1155</v>
      </c>
      <c r="F551" s="18" t="s">
        <v>1155</v>
      </c>
      <c r="G551" s="18" t="s">
        <v>2124</v>
      </c>
      <c r="H551" s="18" t="s">
        <v>2125</v>
      </c>
      <c r="I551" s="18" t="s">
        <v>2112</v>
      </c>
      <c r="J551" s="18"/>
      <c r="K551" s="18" t="s">
        <v>72</v>
      </c>
      <c r="L551" s="18">
        <v>0</v>
      </c>
      <c r="M551" s="20" t="s">
        <v>56</v>
      </c>
      <c r="N551" s="18" t="s">
        <v>57</v>
      </c>
      <c r="O551" s="18" t="s">
        <v>107</v>
      </c>
      <c r="P551" s="18" t="s">
        <v>57</v>
      </c>
      <c r="Q551" s="18" t="s">
        <v>59</v>
      </c>
      <c r="R551" s="18" t="s">
        <v>74</v>
      </c>
      <c r="S551" s="18" t="s">
        <v>88</v>
      </c>
      <c r="T551" s="18" t="s">
        <v>2113</v>
      </c>
      <c r="U551" s="18" t="s">
        <v>2114</v>
      </c>
      <c r="V551" s="18">
        <v>20</v>
      </c>
      <c r="W551" s="33">
        <v>1800</v>
      </c>
      <c r="X551" s="33">
        <v>0</v>
      </c>
      <c r="Y551" s="33">
        <f t="shared" si="19"/>
        <v>0</v>
      </c>
      <c r="Z551" s="18"/>
      <c r="AA551" s="18" t="s">
        <v>65</v>
      </c>
      <c r="AB551" s="18">
        <v>6.11</v>
      </c>
    </row>
    <row r="552" spans="1:28" ht="59.25" customHeight="1">
      <c r="A552" s="17" t="s">
        <v>2126</v>
      </c>
      <c r="B552" s="18" t="s">
        <v>48</v>
      </c>
      <c r="C552" s="18" t="s">
        <v>49</v>
      </c>
      <c r="D552" s="18" t="s">
        <v>2123</v>
      </c>
      <c r="E552" s="18" t="s">
        <v>1155</v>
      </c>
      <c r="F552" s="18" t="s">
        <v>1155</v>
      </c>
      <c r="G552" s="18" t="s">
        <v>2124</v>
      </c>
      <c r="H552" s="18" t="s">
        <v>2125</v>
      </c>
      <c r="I552" s="18" t="s">
        <v>2127</v>
      </c>
      <c r="J552" s="18"/>
      <c r="K552" s="18" t="s">
        <v>72</v>
      </c>
      <c r="L552" s="18">
        <v>0</v>
      </c>
      <c r="M552" s="20" t="s">
        <v>56</v>
      </c>
      <c r="N552" s="18" t="s">
        <v>57</v>
      </c>
      <c r="O552" s="18" t="s">
        <v>113</v>
      </c>
      <c r="P552" s="18" t="s">
        <v>57</v>
      </c>
      <c r="Q552" s="18" t="s">
        <v>59</v>
      </c>
      <c r="R552" s="18" t="s">
        <v>74</v>
      </c>
      <c r="S552" s="18" t="s">
        <v>88</v>
      </c>
      <c r="T552" s="18" t="s">
        <v>2113</v>
      </c>
      <c r="U552" s="18" t="s">
        <v>2114</v>
      </c>
      <c r="V552" s="18">
        <v>20</v>
      </c>
      <c r="W552" s="33">
        <v>1800</v>
      </c>
      <c r="X552" s="33">
        <f>V552*W552</f>
        <v>36000</v>
      </c>
      <c r="Y552" s="33">
        <f t="shared" si="19"/>
        <v>40320.00000000001</v>
      </c>
      <c r="Z552" s="18"/>
      <c r="AA552" s="18" t="s">
        <v>65</v>
      </c>
      <c r="AB552" s="18"/>
    </row>
    <row r="553" spans="1:28" ht="67.5" customHeight="1">
      <c r="A553" s="17" t="s">
        <v>2128</v>
      </c>
      <c r="B553" s="18" t="s">
        <v>48</v>
      </c>
      <c r="C553" s="18" t="s">
        <v>49</v>
      </c>
      <c r="D553" s="18" t="s">
        <v>2129</v>
      </c>
      <c r="E553" s="18" t="s">
        <v>1155</v>
      </c>
      <c r="F553" s="18" t="s">
        <v>1155</v>
      </c>
      <c r="G553" s="18" t="s">
        <v>2130</v>
      </c>
      <c r="H553" s="18" t="s">
        <v>2131</v>
      </c>
      <c r="I553" s="18" t="s">
        <v>2132</v>
      </c>
      <c r="J553" s="18"/>
      <c r="K553" s="18" t="s">
        <v>72</v>
      </c>
      <c r="L553" s="18">
        <v>0</v>
      </c>
      <c r="M553" s="20" t="s">
        <v>56</v>
      </c>
      <c r="N553" s="18" t="s">
        <v>57</v>
      </c>
      <c r="O553" s="18" t="s">
        <v>107</v>
      </c>
      <c r="P553" s="18" t="s">
        <v>57</v>
      </c>
      <c r="Q553" s="18" t="s">
        <v>59</v>
      </c>
      <c r="R553" s="18" t="s">
        <v>74</v>
      </c>
      <c r="S553" s="18" t="s">
        <v>88</v>
      </c>
      <c r="T553" s="18" t="s">
        <v>2113</v>
      </c>
      <c r="U553" s="18" t="s">
        <v>2114</v>
      </c>
      <c r="V553" s="18">
        <v>55</v>
      </c>
      <c r="W553" s="33">
        <v>1700</v>
      </c>
      <c r="X553" s="33">
        <v>0</v>
      </c>
      <c r="Y553" s="33">
        <f t="shared" si="19"/>
        <v>0</v>
      </c>
      <c r="Z553" s="18"/>
      <c r="AA553" s="18" t="s">
        <v>65</v>
      </c>
      <c r="AB553" s="18">
        <v>6.11</v>
      </c>
    </row>
    <row r="554" spans="1:28" ht="77.25" customHeight="1">
      <c r="A554" s="17" t="s">
        <v>2133</v>
      </c>
      <c r="B554" s="18" t="s">
        <v>48</v>
      </c>
      <c r="C554" s="18" t="s">
        <v>49</v>
      </c>
      <c r="D554" s="18" t="s">
        <v>2129</v>
      </c>
      <c r="E554" s="18" t="s">
        <v>1155</v>
      </c>
      <c r="F554" s="18" t="s">
        <v>1155</v>
      </c>
      <c r="G554" s="18" t="s">
        <v>2130</v>
      </c>
      <c r="H554" s="18" t="s">
        <v>2131</v>
      </c>
      <c r="I554" s="18" t="s">
        <v>2134</v>
      </c>
      <c r="J554" s="18"/>
      <c r="K554" s="18" t="s">
        <v>72</v>
      </c>
      <c r="L554" s="18">
        <v>0</v>
      </c>
      <c r="M554" s="20" t="s">
        <v>56</v>
      </c>
      <c r="N554" s="18" t="s">
        <v>57</v>
      </c>
      <c r="O554" s="18" t="s">
        <v>113</v>
      </c>
      <c r="P554" s="18" t="s">
        <v>57</v>
      </c>
      <c r="Q554" s="18" t="s">
        <v>59</v>
      </c>
      <c r="R554" s="18" t="s">
        <v>74</v>
      </c>
      <c r="S554" s="18" t="s">
        <v>88</v>
      </c>
      <c r="T554" s="18" t="s">
        <v>2113</v>
      </c>
      <c r="U554" s="18" t="s">
        <v>2114</v>
      </c>
      <c r="V554" s="18">
        <v>55</v>
      </c>
      <c r="W554" s="33">
        <v>1700</v>
      </c>
      <c r="X554" s="33">
        <f>V554*W554</f>
        <v>93500</v>
      </c>
      <c r="Y554" s="33">
        <f t="shared" si="19"/>
        <v>104720.00000000001</v>
      </c>
      <c r="Z554" s="18"/>
      <c r="AA554" s="18" t="s">
        <v>65</v>
      </c>
      <c r="AB554" s="18"/>
    </row>
    <row r="555" spans="1:28" ht="96.75" customHeight="1">
      <c r="A555" s="17" t="s">
        <v>2135</v>
      </c>
      <c r="B555" s="18" t="s">
        <v>48</v>
      </c>
      <c r="C555" s="18" t="s">
        <v>49</v>
      </c>
      <c r="D555" s="18" t="s">
        <v>2136</v>
      </c>
      <c r="E555" s="18" t="s">
        <v>2137</v>
      </c>
      <c r="F555" s="18" t="s">
        <v>2138</v>
      </c>
      <c r="G555" s="18" t="s">
        <v>2139</v>
      </c>
      <c r="H555" s="18" t="s">
        <v>2140</v>
      </c>
      <c r="I555" s="18" t="s">
        <v>2141</v>
      </c>
      <c r="J555" s="18"/>
      <c r="K555" s="18" t="s">
        <v>72</v>
      </c>
      <c r="L555" s="18">
        <v>0</v>
      </c>
      <c r="M555" s="20" t="s">
        <v>56</v>
      </c>
      <c r="N555" s="18" t="s">
        <v>57</v>
      </c>
      <c r="O555" s="18" t="s">
        <v>107</v>
      </c>
      <c r="P555" s="18" t="s">
        <v>57</v>
      </c>
      <c r="Q555" s="18" t="s">
        <v>59</v>
      </c>
      <c r="R555" s="18" t="s">
        <v>74</v>
      </c>
      <c r="S555" s="18" t="s">
        <v>88</v>
      </c>
      <c r="T555" s="18">
        <v>112</v>
      </c>
      <c r="U555" s="18" t="s">
        <v>1000</v>
      </c>
      <c r="V555" s="18">
        <v>10</v>
      </c>
      <c r="W555" s="33">
        <v>500</v>
      </c>
      <c r="X555" s="33">
        <v>0</v>
      </c>
      <c r="Y555" s="33">
        <f t="shared" si="19"/>
        <v>0</v>
      </c>
      <c r="Z555" s="18"/>
      <c r="AA555" s="18" t="s">
        <v>65</v>
      </c>
      <c r="AB555" s="18">
        <v>11</v>
      </c>
    </row>
    <row r="556" spans="1:28" ht="96.75" customHeight="1">
      <c r="A556" s="17" t="s">
        <v>2142</v>
      </c>
      <c r="B556" s="18" t="s">
        <v>48</v>
      </c>
      <c r="C556" s="18" t="s">
        <v>49</v>
      </c>
      <c r="D556" s="18" t="s">
        <v>2136</v>
      </c>
      <c r="E556" s="18" t="s">
        <v>2137</v>
      </c>
      <c r="F556" s="18" t="s">
        <v>2138</v>
      </c>
      <c r="G556" s="18" t="s">
        <v>2139</v>
      </c>
      <c r="H556" s="18" t="s">
        <v>2140</v>
      </c>
      <c r="I556" s="18" t="s">
        <v>2141</v>
      </c>
      <c r="J556" s="18"/>
      <c r="K556" s="18" t="s">
        <v>72</v>
      </c>
      <c r="L556" s="18">
        <v>0</v>
      </c>
      <c r="M556" s="20" t="s">
        <v>56</v>
      </c>
      <c r="N556" s="18" t="s">
        <v>57</v>
      </c>
      <c r="O556" s="18" t="s">
        <v>113</v>
      </c>
      <c r="P556" s="18" t="s">
        <v>57</v>
      </c>
      <c r="Q556" s="18" t="s">
        <v>59</v>
      </c>
      <c r="R556" s="18" t="s">
        <v>74</v>
      </c>
      <c r="S556" s="18" t="s">
        <v>88</v>
      </c>
      <c r="T556" s="18">
        <v>112</v>
      </c>
      <c r="U556" s="18" t="s">
        <v>1000</v>
      </c>
      <c r="V556" s="18">
        <v>10</v>
      </c>
      <c r="W556" s="33">
        <v>500</v>
      </c>
      <c r="X556" s="33">
        <f>V556*W556</f>
        <v>5000</v>
      </c>
      <c r="Y556" s="33">
        <f t="shared" si="19"/>
        <v>5600.000000000001</v>
      </c>
      <c r="Z556" s="18"/>
      <c r="AA556" s="18" t="s">
        <v>65</v>
      </c>
      <c r="AB556" s="18"/>
    </row>
    <row r="557" spans="1:28" ht="93" customHeight="1">
      <c r="A557" s="17" t="s">
        <v>2143</v>
      </c>
      <c r="B557" s="18" t="s">
        <v>2144</v>
      </c>
      <c r="C557" s="18" t="s">
        <v>49</v>
      </c>
      <c r="D557" s="25" t="s">
        <v>2145</v>
      </c>
      <c r="E557" s="17" t="s">
        <v>2146</v>
      </c>
      <c r="F557" s="17" t="s">
        <v>2147</v>
      </c>
      <c r="G557" s="25" t="s">
        <v>2148</v>
      </c>
      <c r="H557" s="25" t="s">
        <v>2149</v>
      </c>
      <c r="I557" s="17" t="s">
        <v>2150</v>
      </c>
      <c r="J557" s="17"/>
      <c r="K557" s="20" t="s">
        <v>72</v>
      </c>
      <c r="L557" s="17">
        <v>50</v>
      </c>
      <c r="M557" s="20" t="s">
        <v>56</v>
      </c>
      <c r="N557" s="20" t="s">
        <v>2151</v>
      </c>
      <c r="O557" s="20" t="s">
        <v>96</v>
      </c>
      <c r="P557" s="20" t="s">
        <v>2151</v>
      </c>
      <c r="Q557" s="18" t="s">
        <v>59</v>
      </c>
      <c r="R557" s="20" t="s">
        <v>137</v>
      </c>
      <c r="S557" s="18" t="s">
        <v>194</v>
      </c>
      <c r="T557" s="20" t="s">
        <v>157</v>
      </c>
      <c r="U557" s="20" t="s">
        <v>2152</v>
      </c>
      <c r="V557" s="17">
        <v>2650</v>
      </c>
      <c r="W557" s="78">
        <v>63</v>
      </c>
      <c r="X557" s="67">
        <v>0</v>
      </c>
      <c r="Y557" s="23">
        <f t="shared" si="19"/>
        <v>0</v>
      </c>
      <c r="Z557" s="68" t="s">
        <v>64</v>
      </c>
      <c r="AA557" s="68" t="s">
        <v>65</v>
      </c>
      <c r="AB557" s="17" t="s">
        <v>911</v>
      </c>
    </row>
    <row r="558" spans="1:28" ht="93" customHeight="1">
      <c r="A558" s="17" t="s">
        <v>2153</v>
      </c>
      <c r="B558" s="18" t="s">
        <v>2144</v>
      </c>
      <c r="C558" s="18" t="s">
        <v>49</v>
      </c>
      <c r="D558" s="25" t="s">
        <v>2145</v>
      </c>
      <c r="E558" s="17" t="s">
        <v>2146</v>
      </c>
      <c r="F558" s="17" t="s">
        <v>2147</v>
      </c>
      <c r="G558" s="25" t="s">
        <v>2148</v>
      </c>
      <c r="H558" s="25" t="s">
        <v>2149</v>
      </c>
      <c r="I558" s="17" t="s">
        <v>2154</v>
      </c>
      <c r="J558" s="17"/>
      <c r="K558" s="20" t="s">
        <v>72</v>
      </c>
      <c r="L558" s="17">
        <v>50</v>
      </c>
      <c r="M558" s="20" t="s">
        <v>56</v>
      </c>
      <c r="N558" s="20" t="s">
        <v>2151</v>
      </c>
      <c r="O558" s="18" t="s">
        <v>99</v>
      </c>
      <c r="P558" s="20" t="s">
        <v>2151</v>
      </c>
      <c r="Q558" s="18" t="s">
        <v>59</v>
      </c>
      <c r="R558" s="20" t="s">
        <v>137</v>
      </c>
      <c r="S558" s="18" t="s">
        <v>194</v>
      </c>
      <c r="T558" s="20" t="s">
        <v>157</v>
      </c>
      <c r="U558" s="20" t="s">
        <v>2152</v>
      </c>
      <c r="V558" s="17">
        <v>2650</v>
      </c>
      <c r="W558" s="78">
        <v>63</v>
      </c>
      <c r="X558" s="67">
        <f>V558*W558</f>
        <v>166950</v>
      </c>
      <c r="Y558" s="23">
        <f t="shared" si="19"/>
        <v>186984.00000000003</v>
      </c>
      <c r="Z558" s="68" t="s">
        <v>64</v>
      </c>
      <c r="AA558" s="68" t="s">
        <v>65</v>
      </c>
      <c r="AB558" s="17"/>
    </row>
    <row r="559" spans="1:28" ht="93" customHeight="1">
      <c r="A559" s="17" t="s">
        <v>2155</v>
      </c>
      <c r="B559" s="18" t="s">
        <v>2144</v>
      </c>
      <c r="C559" s="18" t="s">
        <v>49</v>
      </c>
      <c r="D559" s="29" t="s">
        <v>2156</v>
      </c>
      <c r="E559" s="29" t="s">
        <v>2157</v>
      </c>
      <c r="F559" s="29" t="s">
        <v>2158</v>
      </c>
      <c r="G559" s="18" t="s">
        <v>2159</v>
      </c>
      <c r="H559" s="29" t="s">
        <v>2160</v>
      </c>
      <c r="I559" s="17" t="s">
        <v>2161</v>
      </c>
      <c r="J559" s="17"/>
      <c r="K559" s="20" t="s">
        <v>72</v>
      </c>
      <c r="L559" s="17">
        <v>72</v>
      </c>
      <c r="M559" s="20" t="s">
        <v>56</v>
      </c>
      <c r="N559" s="20" t="s">
        <v>2151</v>
      </c>
      <c r="O559" s="20" t="s">
        <v>96</v>
      </c>
      <c r="P559" s="20" t="s">
        <v>2151</v>
      </c>
      <c r="Q559" s="18" t="s">
        <v>59</v>
      </c>
      <c r="R559" s="20" t="s">
        <v>1662</v>
      </c>
      <c r="S559" s="18" t="s">
        <v>194</v>
      </c>
      <c r="T559" s="18">
        <v>112</v>
      </c>
      <c r="U559" s="17" t="s">
        <v>1000</v>
      </c>
      <c r="V559" s="17">
        <v>20000</v>
      </c>
      <c r="W559" s="78">
        <v>180</v>
      </c>
      <c r="X559" s="67">
        <v>0</v>
      </c>
      <c r="Y559" s="23">
        <f t="shared" si="19"/>
        <v>0</v>
      </c>
      <c r="Z559" s="68" t="s">
        <v>64</v>
      </c>
      <c r="AA559" s="68" t="s">
        <v>65</v>
      </c>
      <c r="AB559" s="17" t="s">
        <v>2162</v>
      </c>
    </row>
    <row r="560" spans="1:28" ht="185.25" customHeight="1">
      <c r="A560" s="17" t="s">
        <v>2163</v>
      </c>
      <c r="B560" s="18" t="s">
        <v>2144</v>
      </c>
      <c r="C560" s="18" t="s">
        <v>49</v>
      </c>
      <c r="D560" s="29" t="s">
        <v>2164</v>
      </c>
      <c r="E560" s="29" t="s">
        <v>2157</v>
      </c>
      <c r="F560" s="29" t="s">
        <v>2158</v>
      </c>
      <c r="G560" s="18" t="s">
        <v>2165</v>
      </c>
      <c r="H560" s="18" t="s">
        <v>2166</v>
      </c>
      <c r="I560" s="17" t="s">
        <v>2167</v>
      </c>
      <c r="J560" s="17"/>
      <c r="K560" s="20" t="s">
        <v>72</v>
      </c>
      <c r="L560" s="17">
        <v>72</v>
      </c>
      <c r="M560" s="20" t="s">
        <v>56</v>
      </c>
      <c r="N560" s="20" t="s">
        <v>2151</v>
      </c>
      <c r="O560" s="20" t="s">
        <v>99</v>
      </c>
      <c r="P560" s="20" t="s">
        <v>2151</v>
      </c>
      <c r="Q560" s="18" t="s">
        <v>59</v>
      </c>
      <c r="R560" s="20" t="s">
        <v>1662</v>
      </c>
      <c r="S560" s="18" t="s">
        <v>194</v>
      </c>
      <c r="T560" s="18">
        <v>112</v>
      </c>
      <c r="U560" s="17" t="s">
        <v>1000</v>
      </c>
      <c r="V560" s="17">
        <v>20000</v>
      </c>
      <c r="W560" s="78">
        <v>180</v>
      </c>
      <c r="X560" s="67">
        <v>0</v>
      </c>
      <c r="Y560" s="23">
        <f t="shared" si="19"/>
        <v>0</v>
      </c>
      <c r="Z560" s="68" t="s">
        <v>64</v>
      </c>
      <c r="AA560" s="68" t="s">
        <v>65</v>
      </c>
      <c r="AB560" s="17" t="s">
        <v>1444</v>
      </c>
    </row>
    <row r="561" spans="1:28" ht="185.25" customHeight="1">
      <c r="A561" s="17" t="s">
        <v>2168</v>
      </c>
      <c r="B561" s="18" t="s">
        <v>2144</v>
      </c>
      <c r="C561" s="18" t="s">
        <v>49</v>
      </c>
      <c r="D561" s="29" t="s">
        <v>2164</v>
      </c>
      <c r="E561" s="29" t="s">
        <v>2157</v>
      </c>
      <c r="F561" s="29" t="s">
        <v>2158</v>
      </c>
      <c r="G561" s="18" t="s">
        <v>2165</v>
      </c>
      <c r="H561" s="18" t="s">
        <v>2166</v>
      </c>
      <c r="I561" s="17" t="s">
        <v>2167</v>
      </c>
      <c r="J561" s="17"/>
      <c r="K561" s="20" t="s">
        <v>72</v>
      </c>
      <c r="L561" s="17">
        <v>72</v>
      </c>
      <c r="M561" s="20" t="s">
        <v>56</v>
      </c>
      <c r="N561" s="20" t="s">
        <v>2151</v>
      </c>
      <c r="O561" s="20" t="s">
        <v>789</v>
      </c>
      <c r="P561" s="20" t="s">
        <v>2151</v>
      </c>
      <c r="Q561" s="18" t="s">
        <v>59</v>
      </c>
      <c r="R561" s="20" t="s">
        <v>1662</v>
      </c>
      <c r="S561" s="20" t="s">
        <v>1400</v>
      </c>
      <c r="T561" s="18">
        <v>112</v>
      </c>
      <c r="U561" s="17" t="s">
        <v>1000</v>
      </c>
      <c r="V561" s="17">
        <v>20000</v>
      </c>
      <c r="W561" s="78">
        <v>180</v>
      </c>
      <c r="X561" s="67">
        <f>V561*W561</f>
        <v>3600000</v>
      </c>
      <c r="Y561" s="23">
        <f t="shared" si="19"/>
        <v>4032000.0000000005</v>
      </c>
      <c r="Z561" s="68"/>
      <c r="AA561" s="68" t="s">
        <v>65</v>
      </c>
      <c r="AB561" s="17"/>
    </row>
    <row r="562" spans="1:28" ht="102">
      <c r="A562" s="17" t="s">
        <v>2169</v>
      </c>
      <c r="B562" s="18" t="s">
        <v>2144</v>
      </c>
      <c r="C562" s="18" t="s">
        <v>49</v>
      </c>
      <c r="D562" s="17" t="s">
        <v>2170</v>
      </c>
      <c r="E562" s="17" t="s">
        <v>2171</v>
      </c>
      <c r="F562" s="17" t="s">
        <v>2172</v>
      </c>
      <c r="G562" s="17" t="s">
        <v>2173</v>
      </c>
      <c r="H562" s="17" t="s">
        <v>2174</v>
      </c>
      <c r="I562" s="17"/>
      <c r="J562" s="17"/>
      <c r="K562" s="20" t="s">
        <v>72</v>
      </c>
      <c r="L562" s="20" t="s">
        <v>212</v>
      </c>
      <c r="M562" s="20" t="s">
        <v>56</v>
      </c>
      <c r="N562" s="20" t="s">
        <v>2151</v>
      </c>
      <c r="O562" s="20" t="s">
        <v>73</v>
      </c>
      <c r="P562" s="20" t="s">
        <v>2151</v>
      </c>
      <c r="Q562" s="18" t="s">
        <v>59</v>
      </c>
      <c r="R562" s="20" t="s">
        <v>137</v>
      </c>
      <c r="S562" s="20" t="s">
        <v>1400</v>
      </c>
      <c r="T562" s="20">
        <v>715</v>
      </c>
      <c r="U562" s="18" t="s">
        <v>381</v>
      </c>
      <c r="V562" s="17">
        <v>700</v>
      </c>
      <c r="W562" s="66">
        <v>550</v>
      </c>
      <c r="X562" s="67">
        <v>0</v>
      </c>
      <c r="Y562" s="23">
        <f t="shared" si="19"/>
        <v>0</v>
      </c>
      <c r="Z562" s="68"/>
      <c r="AA562" s="68" t="s">
        <v>65</v>
      </c>
      <c r="AB562" s="17">
        <v>11</v>
      </c>
    </row>
    <row r="563" spans="1:28" ht="102">
      <c r="A563" s="17" t="s">
        <v>2175</v>
      </c>
      <c r="B563" s="18" t="s">
        <v>2144</v>
      </c>
      <c r="C563" s="18" t="s">
        <v>49</v>
      </c>
      <c r="D563" s="17" t="s">
        <v>2170</v>
      </c>
      <c r="E563" s="17" t="s">
        <v>2171</v>
      </c>
      <c r="F563" s="17" t="s">
        <v>2172</v>
      </c>
      <c r="G563" s="17" t="s">
        <v>2173</v>
      </c>
      <c r="H563" s="17" t="s">
        <v>2174</v>
      </c>
      <c r="I563" s="17"/>
      <c r="J563" s="17"/>
      <c r="K563" s="20" t="s">
        <v>72</v>
      </c>
      <c r="L563" s="20" t="s">
        <v>212</v>
      </c>
      <c r="M563" s="20" t="s">
        <v>56</v>
      </c>
      <c r="N563" s="20" t="s">
        <v>2151</v>
      </c>
      <c r="O563" s="17" t="s">
        <v>80</v>
      </c>
      <c r="P563" s="20" t="s">
        <v>2151</v>
      </c>
      <c r="Q563" s="18" t="s">
        <v>59</v>
      </c>
      <c r="R563" s="20" t="s">
        <v>137</v>
      </c>
      <c r="S563" s="20" t="s">
        <v>1400</v>
      </c>
      <c r="T563" s="20">
        <v>715</v>
      </c>
      <c r="U563" s="18" t="s">
        <v>381</v>
      </c>
      <c r="V563" s="17">
        <v>700</v>
      </c>
      <c r="W563" s="66">
        <v>550</v>
      </c>
      <c r="X563" s="67">
        <f>V563*W563</f>
        <v>385000</v>
      </c>
      <c r="Y563" s="23">
        <f t="shared" si="19"/>
        <v>431200.00000000006</v>
      </c>
      <c r="Z563" s="68"/>
      <c r="AA563" s="68" t="s">
        <v>65</v>
      </c>
      <c r="AB563" s="17"/>
    </row>
    <row r="564" spans="1:28" ht="242.25">
      <c r="A564" s="17" t="s">
        <v>2176</v>
      </c>
      <c r="B564" s="18" t="s">
        <v>2144</v>
      </c>
      <c r="C564" s="18" t="s">
        <v>49</v>
      </c>
      <c r="D564" s="17" t="s">
        <v>2177</v>
      </c>
      <c r="E564" s="17" t="s">
        <v>2178</v>
      </c>
      <c r="F564" s="17" t="s">
        <v>2179</v>
      </c>
      <c r="G564" s="17" t="s">
        <v>2180</v>
      </c>
      <c r="H564" s="17" t="s">
        <v>2181</v>
      </c>
      <c r="I564" s="17" t="s">
        <v>2182</v>
      </c>
      <c r="J564" s="17"/>
      <c r="K564" s="20" t="s">
        <v>72</v>
      </c>
      <c r="L564" s="20" t="s">
        <v>666</v>
      </c>
      <c r="M564" s="20" t="s">
        <v>56</v>
      </c>
      <c r="N564" s="20" t="s">
        <v>2151</v>
      </c>
      <c r="O564" s="17" t="s">
        <v>459</v>
      </c>
      <c r="P564" s="20" t="s">
        <v>2151</v>
      </c>
      <c r="Q564" s="18" t="s">
        <v>59</v>
      </c>
      <c r="R564" s="20" t="s">
        <v>137</v>
      </c>
      <c r="S564" s="20" t="s">
        <v>1400</v>
      </c>
      <c r="T564" s="20">
        <v>715</v>
      </c>
      <c r="U564" s="18" t="s">
        <v>381</v>
      </c>
      <c r="V564" s="17">
        <v>800</v>
      </c>
      <c r="W564" s="66">
        <v>390</v>
      </c>
      <c r="X564" s="67">
        <f>V564*W564</f>
        <v>312000</v>
      </c>
      <c r="Y564" s="23">
        <f t="shared" si="19"/>
        <v>349440.00000000006</v>
      </c>
      <c r="Z564" s="68"/>
      <c r="AA564" s="68" t="s">
        <v>65</v>
      </c>
      <c r="AB564" s="17"/>
    </row>
    <row r="565" spans="1:28" ht="126" customHeight="1">
      <c r="A565" s="17" t="s">
        <v>2183</v>
      </c>
      <c r="B565" s="18" t="s">
        <v>2144</v>
      </c>
      <c r="C565" s="18" t="s">
        <v>49</v>
      </c>
      <c r="D565" s="17" t="s">
        <v>2184</v>
      </c>
      <c r="E565" s="17" t="s">
        <v>746</v>
      </c>
      <c r="F565" s="17" t="s">
        <v>2185</v>
      </c>
      <c r="G565" s="17" t="s">
        <v>2186</v>
      </c>
      <c r="H565" s="17"/>
      <c r="I565" s="17" t="s">
        <v>2187</v>
      </c>
      <c r="J565" s="17"/>
      <c r="K565" s="20" t="s">
        <v>72</v>
      </c>
      <c r="L565" s="20" t="s">
        <v>212</v>
      </c>
      <c r="M565" s="20" t="s">
        <v>56</v>
      </c>
      <c r="N565" s="20" t="s">
        <v>2151</v>
      </c>
      <c r="O565" s="20" t="s">
        <v>202</v>
      </c>
      <c r="P565" s="20" t="s">
        <v>2151</v>
      </c>
      <c r="Q565" s="18" t="s">
        <v>59</v>
      </c>
      <c r="R565" s="20" t="s">
        <v>137</v>
      </c>
      <c r="S565" s="20" t="s">
        <v>1400</v>
      </c>
      <c r="T565" s="20">
        <v>715</v>
      </c>
      <c r="U565" s="18" t="s">
        <v>381</v>
      </c>
      <c r="V565" s="17">
        <v>800</v>
      </c>
      <c r="W565" s="66">
        <v>100</v>
      </c>
      <c r="X565" s="67">
        <v>0</v>
      </c>
      <c r="Y565" s="23">
        <f t="shared" si="19"/>
        <v>0</v>
      </c>
      <c r="Z565" s="68"/>
      <c r="AA565" s="68" t="s">
        <v>65</v>
      </c>
      <c r="AB565" s="17">
        <v>11</v>
      </c>
    </row>
    <row r="566" spans="1:28" ht="93.75" customHeight="1">
      <c r="A566" s="17" t="s">
        <v>2188</v>
      </c>
      <c r="B566" s="18" t="s">
        <v>2144</v>
      </c>
      <c r="C566" s="18" t="s">
        <v>49</v>
      </c>
      <c r="D566" s="17" t="s">
        <v>2184</v>
      </c>
      <c r="E566" s="17" t="s">
        <v>746</v>
      </c>
      <c r="F566" s="17" t="s">
        <v>2185</v>
      </c>
      <c r="G566" s="17" t="s">
        <v>2186</v>
      </c>
      <c r="H566" s="17"/>
      <c r="I566" s="17" t="s">
        <v>2187</v>
      </c>
      <c r="J566" s="17"/>
      <c r="K566" s="20" t="s">
        <v>72</v>
      </c>
      <c r="L566" s="20" t="s">
        <v>212</v>
      </c>
      <c r="M566" s="20" t="s">
        <v>56</v>
      </c>
      <c r="N566" s="20" t="s">
        <v>2151</v>
      </c>
      <c r="O566" s="20" t="s">
        <v>789</v>
      </c>
      <c r="P566" s="20" t="s">
        <v>2151</v>
      </c>
      <c r="Q566" s="18" t="s">
        <v>59</v>
      </c>
      <c r="R566" s="20" t="s">
        <v>137</v>
      </c>
      <c r="S566" s="20" t="s">
        <v>1400</v>
      </c>
      <c r="T566" s="20">
        <v>715</v>
      </c>
      <c r="U566" s="18" t="s">
        <v>381</v>
      </c>
      <c r="V566" s="17">
        <v>800</v>
      </c>
      <c r="W566" s="66">
        <v>100</v>
      </c>
      <c r="X566" s="67">
        <v>0</v>
      </c>
      <c r="Y566" s="23">
        <f t="shared" si="19"/>
        <v>0</v>
      </c>
      <c r="Z566" s="68"/>
      <c r="AA566" s="68" t="s">
        <v>65</v>
      </c>
      <c r="AB566" s="17">
        <v>11</v>
      </c>
    </row>
    <row r="567" spans="1:28" ht="93.75" customHeight="1">
      <c r="A567" s="17" t="s">
        <v>2189</v>
      </c>
      <c r="B567" s="18" t="s">
        <v>2144</v>
      </c>
      <c r="C567" s="18" t="s">
        <v>49</v>
      </c>
      <c r="D567" s="17" t="s">
        <v>2184</v>
      </c>
      <c r="E567" s="17" t="s">
        <v>746</v>
      </c>
      <c r="F567" s="17" t="s">
        <v>2185</v>
      </c>
      <c r="G567" s="17" t="s">
        <v>2186</v>
      </c>
      <c r="H567" s="17"/>
      <c r="I567" s="17" t="s">
        <v>2187</v>
      </c>
      <c r="J567" s="17"/>
      <c r="K567" s="20" t="s">
        <v>72</v>
      </c>
      <c r="L567" s="20" t="s">
        <v>212</v>
      </c>
      <c r="M567" s="20" t="s">
        <v>56</v>
      </c>
      <c r="N567" s="20" t="s">
        <v>2151</v>
      </c>
      <c r="O567" s="17" t="s">
        <v>971</v>
      </c>
      <c r="P567" s="20" t="s">
        <v>2151</v>
      </c>
      <c r="Q567" s="18" t="s">
        <v>59</v>
      </c>
      <c r="R567" s="20" t="s">
        <v>137</v>
      </c>
      <c r="S567" s="20" t="s">
        <v>1400</v>
      </c>
      <c r="T567" s="20">
        <v>715</v>
      </c>
      <c r="U567" s="18" t="s">
        <v>381</v>
      </c>
      <c r="V567" s="17">
        <v>800</v>
      </c>
      <c r="W567" s="66">
        <v>100</v>
      </c>
      <c r="X567" s="67">
        <f>V567*W567</f>
        <v>80000</v>
      </c>
      <c r="Y567" s="23">
        <f t="shared" si="19"/>
        <v>89600.00000000001</v>
      </c>
      <c r="Z567" s="68"/>
      <c r="AA567" s="68" t="s">
        <v>65</v>
      </c>
      <c r="AB567" s="17"/>
    </row>
    <row r="568" spans="1:28" ht="89.25">
      <c r="A568" s="17" t="s">
        <v>2190</v>
      </c>
      <c r="B568" s="18" t="s">
        <v>2144</v>
      </c>
      <c r="C568" s="18" t="s">
        <v>49</v>
      </c>
      <c r="D568" s="113" t="s">
        <v>2191</v>
      </c>
      <c r="E568" s="17" t="s">
        <v>2192</v>
      </c>
      <c r="F568" s="17" t="s">
        <v>2193</v>
      </c>
      <c r="G568" s="17" t="s">
        <v>2194</v>
      </c>
      <c r="H568" s="17" t="s">
        <v>2195</v>
      </c>
      <c r="I568" s="17" t="s">
        <v>2196</v>
      </c>
      <c r="J568" s="17"/>
      <c r="K568" s="20" t="s">
        <v>72</v>
      </c>
      <c r="L568" s="20" t="s">
        <v>212</v>
      </c>
      <c r="M568" s="20" t="s">
        <v>56</v>
      </c>
      <c r="N568" s="20" t="s">
        <v>2151</v>
      </c>
      <c r="O568" s="20" t="s">
        <v>107</v>
      </c>
      <c r="P568" s="20" t="s">
        <v>2151</v>
      </c>
      <c r="Q568" s="18" t="s">
        <v>59</v>
      </c>
      <c r="R568" s="20" t="s">
        <v>137</v>
      </c>
      <c r="S568" s="20" t="s">
        <v>1400</v>
      </c>
      <c r="T568" s="20">
        <v>796</v>
      </c>
      <c r="U568" s="20" t="s">
        <v>129</v>
      </c>
      <c r="V568" s="17">
        <v>40</v>
      </c>
      <c r="W568" s="66">
        <v>250</v>
      </c>
      <c r="X568" s="67">
        <f>V568*W568</f>
        <v>10000</v>
      </c>
      <c r="Y568" s="23">
        <f t="shared" si="19"/>
        <v>11200.000000000002</v>
      </c>
      <c r="Z568" s="68"/>
      <c r="AA568" s="68" t="s">
        <v>65</v>
      </c>
      <c r="AB568" s="17"/>
    </row>
    <row r="569" spans="1:28" ht="89.25">
      <c r="A569" s="17" t="s">
        <v>2197</v>
      </c>
      <c r="B569" s="18" t="s">
        <v>2144</v>
      </c>
      <c r="C569" s="18" t="s">
        <v>49</v>
      </c>
      <c r="D569" s="17" t="s">
        <v>2198</v>
      </c>
      <c r="E569" s="17" t="s">
        <v>2199</v>
      </c>
      <c r="F569" s="17" t="s">
        <v>2199</v>
      </c>
      <c r="G569" s="17" t="s">
        <v>2200</v>
      </c>
      <c r="H569" s="17" t="s">
        <v>2201</v>
      </c>
      <c r="I569" s="17"/>
      <c r="J569" s="17"/>
      <c r="K569" s="20" t="s">
        <v>72</v>
      </c>
      <c r="L569" s="18">
        <v>30</v>
      </c>
      <c r="M569" s="20" t="s">
        <v>56</v>
      </c>
      <c r="N569" s="20" t="s">
        <v>2151</v>
      </c>
      <c r="O569" s="20" t="s">
        <v>202</v>
      </c>
      <c r="P569" s="20" t="s">
        <v>2151</v>
      </c>
      <c r="Q569" s="18" t="s">
        <v>59</v>
      </c>
      <c r="R569" s="20" t="s">
        <v>137</v>
      </c>
      <c r="S569" s="18" t="s">
        <v>75</v>
      </c>
      <c r="T569" s="20">
        <v>796</v>
      </c>
      <c r="U569" s="20" t="s">
        <v>129</v>
      </c>
      <c r="V569" s="17">
        <v>270</v>
      </c>
      <c r="W569" s="66">
        <v>2500</v>
      </c>
      <c r="X569" s="67">
        <v>0</v>
      </c>
      <c r="Y569" s="23">
        <f t="shared" si="19"/>
        <v>0</v>
      </c>
      <c r="Z569" s="68" t="s">
        <v>78</v>
      </c>
      <c r="AA569" s="68" t="s">
        <v>65</v>
      </c>
      <c r="AB569" s="17">
        <v>11</v>
      </c>
    </row>
    <row r="570" spans="1:28" ht="89.25">
      <c r="A570" s="17" t="s">
        <v>2202</v>
      </c>
      <c r="B570" s="18" t="s">
        <v>2144</v>
      </c>
      <c r="C570" s="18" t="s">
        <v>49</v>
      </c>
      <c r="D570" s="17" t="s">
        <v>2198</v>
      </c>
      <c r="E570" s="17" t="s">
        <v>2199</v>
      </c>
      <c r="F570" s="17" t="s">
        <v>2199</v>
      </c>
      <c r="G570" s="17" t="s">
        <v>2200</v>
      </c>
      <c r="H570" s="17" t="s">
        <v>2201</v>
      </c>
      <c r="I570" s="17"/>
      <c r="J570" s="17"/>
      <c r="K570" s="20" t="s">
        <v>72</v>
      </c>
      <c r="L570" s="18">
        <v>30</v>
      </c>
      <c r="M570" s="20" t="s">
        <v>56</v>
      </c>
      <c r="N570" s="20" t="s">
        <v>2151</v>
      </c>
      <c r="O570" s="20" t="s">
        <v>789</v>
      </c>
      <c r="P570" s="20" t="s">
        <v>2151</v>
      </c>
      <c r="Q570" s="18" t="s">
        <v>59</v>
      </c>
      <c r="R570" s="20" t="s">
        <v>137</v>
      </c>
      <c r="S570" s="18" t="s">
        <v>75</v>
      </c>
      <c r="T570" s="20">
        <v>796</v>
      </c>
      <c r="U570" s="20" t="s">
        <v>129</v>
      </c>
      <c r="V570" s="17">
        <v>270</v>
      </c>
      <c r="W570" s="66">
        <v>2500</v>
      </c>
      <c r="X570" s="67">
        <v>0</v>
      </c>
      <c r="Y570" s="23">
        <f t="shared" si="19"/>
        <v>0</v>
      </c>
      <c r="Z570" s="68" t="s">
        <v>78</v>
      </c>
      <c r="AA570" s="68" t="s">
        <v>65</v>
      </c>
      <c r="AB570" s="17">
        <v>11</v>
      </c>
    </row>
    <row r="571" spans="1:28" ht="89.25">
      <c r="A571" s="17" t="s">
        <v>2203</v>
      </c>
      <c r="B571" s="18" t="s">
        <v>2144</v>
      </c>
      <c r="C571" s="18" t="s">
        <v>49</v>
      </c>
      <c r="D571" s="17" t="s">
        <v>2198</v>
      </c>
      <c r="E571" s="17" t="s">
        <v>2199</v>
      </c>
      <c r="F571" s="17" t="s">
        <v>2199</v>
      </c>
      <c r="G571" s="17" t="s">
        <v>2200</v>
      </c>
      <c r="H571" s="17" t="s">
        <v>2201</v>
      </c>
      <c r="I571" s="17"/>
      <c r="J571" s="17"/>
      <c r="K571" s="20" t="s">
        <v>72</v>
      </c>
      <c r="L571" s="18">
        <v>30</v>
      </c>
      <c r="M571" s="20" t="s">
        <v>56</v>
      </c>
      <c r="N571" s="20" t="s">
        <v>2151</v>
      </c>
      <c r="O571" s="17" t="s">
        <v>971</v>
      </c>
      <c r="P571" s="20" t="s">
        <v>2151</v>
      </c>
      <c r="Q571" s="18" t="s">
        <v>59</v>
      </c>
      <c r="R571" s="20" t="s">
        <v>137</v>
      </c>
      <c r="S571" s="18" t="s">
        <v>75</v>
      </c>
      <c r="T571" s="20">
        <v>796</v>
      </c>
      <c r="U571" s="20" t="s">
        <v>129</v>
      </c>
      <c r="V571" s="17">
        <v>270</v>
      </c>
      <c r="W571" s="66">
        <v>2500</v>
      </c>
      <c r="X571" s="67">
        <f>V571*W571</f>
        <v>675000</v>
      </c>
      <c r="Y571" s="23">
        <f t="shared" si="19"/>
        <v>756000.0000000001</v>
      </c>
      <c r="Z571" s="68" t="s">
        <v>78</v>
      </c>
      <c r="AA571" s="68" t="s">
        <v>65</v>
      </c>
      <c r="AB571" s="17"/>
    </row>
    <row r="572" spans="1:28" ht="293.25">
      <c r="A572" s="17" t="s">
        <v>2204</v>
      </c>
      <c r="B572" s="18" t="s">
        <v>2144</v>
      </c>
      <c r="C572" s="18" t="s">
        <v>49</v>
      </c>
      <c r="D572" s="17" t="s">
        <v>2205</v>
      </c>
      <c r="E572" s="17" t="s">
        <v>2206</v>
      </c>
      <c r="F572" s="17" t="s">
        <v>2185</v>
      </c>
      <c r="G572" s="17" t="s">
        <v>2207</v>
      </c>
      <c r="H572" s="17" t="s">
        <v>2208</v>
      </c>
      <c r="I572" s="17" t="s">
        <v>2209</v>
      </c>
      <c r="J572" s="17"/>
      <c r="K572" s="20" t="s">
        <v>72</v>
      </c>
      <c r="L572" s="17">
        <v>69</v>
      </c>
      <c r="M572" s="20" t="s">
        <v>56</v>
      </c>
      <c r="N572" s="20" t="s">
        <v>2151</v>
      </c>
      <c r="O572" s="20" t="s">
        <v>202</v>
      </c>
      <c r="P572" s="20" t="s">
        <v>2151</v>
      </c>
      <c r="Q572" s="18" t="s">
        <v>59</v>
      </c>
      <c r="R572" s="20" t="s">
        <v>137</v>
      </c>
      <c r="S572" s="20" t="s">
        <v>1400</v>
      </c>
      <c r="T572" s="37" t="s">
        <v>2210</v>
      </c>
      <c r="U572" s="24" t="s">
        <v>381</v>
      </c>
      <c r="V572" s="17">
        <v>270</v>
      </c>
      <c r="W572" s="66">
        <v>5446</v>
      </c>
      <c r="X572" s="67">
        <v>0</v>
      </c>
      <c r="Y572" s="23">
        <f t="shared" si="19"/>
        <v>0</v>
      </c>
      <c r="Z572" s="68"/>
      <c r="AA572" s="68" t="s">
        <v>65</v>
      </c>
      <c r="AB572" s="17" t="s">
        <v>2211</v>
      </c>
    </row>
    <row r="573" spans="1:28" ht="125.25" customHeight="1">
      <c r="A573" s="17" t="s">
        <v>2212</v>
      </c>
      <c r="B573" s="18" t="s">
        <v>2144</v>
      </c>
      <c r="C573" s="18" t="s">
        <v>49</v>
      </c>
      <c r="D573" s="17" t="s">
        <v>2205</v>
      </c>
      <c r="E573" s="17" t="s">
        <v>2206</v>
      </c>
      <c r="F573" s="17" t="s">
        <v>2213</v>
      </c>
      <c r="G573" s="17" t="s">
        <v>2214</v>
      </c>
      <c r="H573" s="17" t="s">
        <v>2215</v>
      </c>
      <c r="I573" s="17" t="s">
        <v>2209</v>
      </c>
      <c r="J573" s="17"/>
      <c r="K573" s="20" t="s">
        <v>72</v>
      </c>
      <c r="L573" s="17">
        <v>69</v>
      </c>
      <c r="M573" s="20" t="s">
        <v>56</v>
      </c>
      <c r="N573" s="20" t="s">
        <v>2151</v>
      </c>
      <c r="O573" s="20" t="s">
        <v>789</v>
      </c>
      <c r="P573" s="20" t="s">
        <v>2151</v>
      </c>
      <c r="Q573" s="18" t="s">
        <v>59</v>
      </c>
      <c r="R573" s="20" t="s">
        <v>137</v>
      </c>
      <c r="S573" s="20" t="s">
        <v>1400</v>
      </c>
      <c r="T573" s="37" t="s">
        <v>2210</v>
      </c>
      <c r="U573" s="24" t="s">
        <v>381</v>
      </c>
      <c r="V573" s="17">
        <v>270</v>
      </c>
      <c r="W573" s="66">
        <v>5446</v>
      </c>
      <c r="X573" s="67">
        <v>0</v>
      </c>
      <c r="Y573" s="23">
        <f t="shared" si="19"/>
        <v>0</v>
      </c>
      <c r="Z573" s="68"/>
      <c r="AA573" s="68" t="s">
        <v>65</v>
      </c>
      <c r="AB573" s="17">
        <v>11</v>
      </c>
    </row>
    <row r="574" spans="1:28" ht="125.25" customHeight="1">
      <c r="A574" s="17" t="s">
        <v>2216</v>
      </c>
      <c r="B574" s="18" t="s">
        <v>2144</v>
      </c>
      <c r="C574" s="18" t="s">
        <v>49</v>
      </c>
      <c r="D574" s="17" t="s">
        <v>2205</v>
      </c>
      <c r="E574" s="17" t="s">
        <v>2206</v>
      </c>
      <c r="F574" s="17" t="s">
        <v>2213</v>
      </c>
      <c r="G574" s="17" t="s">
        <v>2214</v>
      </c>
      <c r="H574" s="17" t="s">
        <v>2215</v>
      </c>
      <c r="I574" s="17" t="s">
        <v>2209</v>
      </c>
      <c r="J574" s="17"/>
      <c r="K574" s="20" t="s">
        <v>72</v>
      </c>
      <c r="L574" s="17">
        <v>69</v>
      </c>
      <c r="M574" s="20" t="s">
        <v>56</v>
      </c>
      <c r="N574" s="20" t="s">
        <v>2151</v>
      </c>
      <c r="O574" s="17" t="s">
        <v>971</v>
      </c>
      <c r="P574" s="20" t="s">
        <v>2151</v>
      </c>
      <c r="Q574" s="18" t="s">
        <v>59</v>
      </c>
      <c r="R574" s="20" t="s">
        <v>137</v>
      </c>
      <c r="S574" s="20" t="s">
        <v>1400</v>
      </c>
      <c r="T574" s="37" t="s">
        <v>2210</v>
      </c>
      <c r="U574" s="24" t="s">
        <v>381</v>
      </c>
      <c r="V574" s="17">
        <v>270</v>
      </c>
      <c r="W574" s="66">
        <v>5446</v>
      </c>
      <c r="X574" s="67">
        <f>V574*W574</f>
        <v>1470420</v>
      </c>
      <c r="Y574" s="23">
        <f t="shared" si="19"/>
        <v>1646870.4000000001</v>
      </c>
      <c r="Z574" s="68"/>
      <c r="AA574" s="68" t="s">
        <v>65</v>
      </c>
      <c r="AB574" s="17"/>
    </row>
    <row r="575" spans="1:28" ht="104.25" customHeight="1">
      <c r="A575" s="17" t="s">
        <v>2217</v>
      </c>
      <c r="B575" s="18" t="s">
        <v>2144</v>
      </c>
      <c r="C575" s="18" t="s">
        <v>49</v>
      </c>
      <c r="D575" s="17" t="s">
        <v>2218</v>
      </c>
      <c r="E575" s="17" t="s">
        <v>2219</v>
      </c>
      <c r="F575" s="17" t="s">
        <v>2220</v>
      </c>
      <c r="G575" s="17" t="s">
        <v>2221</v>
      </c>
      <c r="H575" s="17" t="s">
        <v>2222</v>
      </c>
      <c r="I575" s="17" t="s">
        <v>2223</v>
      </c>
      <c r="J575" s="17" t="s">
        <v>2224</v>
      </c>
      <c r="K575" s="20" t="s">
        <v>72</v>
      </c>
      <c r="L575" s="20">
        <v>46.3</v>
      </c>
      <c r="M575" s="20" t="s">
        <v>56</v>
      </c>
      <c r="N575" s="20" t="s">
        <v>2151</v>
      </c>
      <c r="O575" s="20" t="s">
        <v>202</v>
      </c>
      <c r="P575" s="20" t="s">
        <v>2151</v>
      </c>
      <c r="Q575" s="18" t="s">
        <v>59</v>
      </c>
      <c r="R575" s="20" t="s">
        <v>137</v>
      </c>
      <c r="S575" s="18" t="s">
        <v>75</v>
      </c>
      <c r="T575" s="24" t="s">
        <v>351</v>
      </c>
      <c r="U575" s="24" t="s">
        <v>1320</v>
      </c>
      <c r="V575" s="17">
        <v>200</v>
      </c>
      <c r="W575" s="66">
        <v>11000</v>
      </c>
      <c r="X575" s="67">
        <v>0</v>
      </c>
      <c r="Y575" s="23">
        <f t="shared" si="19"/>
        <v>0</v>
      </c>
      <c r="Z575" s="68" t="s">
        <v>78</v>
      </c>
      <c r="AA575" s="68" t="s">
        <v>65</v>
      </c>
      <c r="AB575" s="17" t="s">
        <v>2225</v>
      </c>
    </row>
    <row r="576" spans="1:28" ht="104.25" customHeight="1">
      <c r="A576" s="17" t="s">
        <v>2226</v>
      </c>
      <c r="B576" s="18" t="s">
        <v>2144</v>
      </c>
      <c r="C576" s="18" t="s">
        <v>49</v>
      </c>
      <c r="D576" s="17" t="s">
        <v>2218</v>
      </c>
      <c r="E576" s="17" t="s">
        <v>2219</v>
      </c>
      <c r="F576" s="17" t="s">
        <v>2220</v>
      </c>
      <c r="G576" s="17" t="s">
        <v>2221</v>
      </c>
      <c r="H576" s="17" t="s">
        <v>2222</v>
      </c>
      <c r="I576" s="17" t="s">
        <v>2223</v>
      </c>
      <c r="J576" s="17"/>
      <c r="K576" s="20" t="s">
        <v>72</v>
      </c>
      <c r="L576" s="20">
        <v>46.3</v>
      </c>
      <c r="M576" s="20" t="s">
        <v>56</v>
      </c>
      <c r="N576" s="20" t="s">
        <v>2151</v>
      </c>
      <c r="O576" s="20" t="s">
        <v>789</v>
      </c>
      <c r="P576" s="20" t="s">
        <v>2151</v>
      </c>
      <c r="Q576" s="18" t="s">
        <v>59</v>
      </c>
      <c r="R576" s="20" t="s">
        <v>137</v>
      </c>
      <c r="S576" s="18" t="s">
        <v>75</v>
      </c>
      <c r="T576" s="24" t="s">
        <v>351</v>
      </c>
      <c r="U576" s="24" t="s">
        <v>1320</v>
      </c>
      <c r="V576" s="17">
        <v>200</v>
      </c>
      <c r="W576" s="66">
        <v>11000</v>
      </c>
      <c r="X576" s="67">
        <v>0</v>
      </c>
      <c r="Y576" s="23">
        <f t="shared" si="19"/>
        <v>0</v>
      </c>
      <c r="Z576" s="68" t="s">
        <v>78</v>
      </c>
      <c r="AA576" s="68" t="s">
        <v>65</v>
      </c>
      <c r="AB576" s="17">
        <v>11</v>
      </c>
    </row>
    <row r="577" spans="1:28" ht="104.25" customHeight="1">
      <c r="A577" s="17" t="s">
        <v>2227</v>
      </c>
      <c r="B577" s="18" t="s">
        <v>2144</v>
      </c>
      <c r="C577" s="18" t="s">
        <v>49</v>
      </c>
      <c r="D577" s="17" t="s">
        <v>2218</v>
      </c>
      <c r="E577" s="17" t="s">
        <v>2219</v>
      </c>
      <c r="F577" s="17" t="s">
        <v>2220</v>
      </c>
      <c r="G577" s="17" t="s">
        <v>2221</v>
      </c>
      <c r="H577" s="17" t="s">
        <v>2222</v>
      </c>
      <c r="I577" s="17" t="s">
        <v>2223</v>
      </c>
      <c r="J577" s="17"/>
      <c r="K577" s="20" t="s">
        <v>72</v>
      </c>
      <c r="L577" s="20">
        <v>46.3</v>
      </c>
      <c r="M577" s="20" t="s">
        <v>56</v>
      </c>
      <c r="N577" s="20" t="s">
        <v>2151</v>
      </c>
      <c r="O577" s="17" t="s">
        <v>971</v>
      </c>
      <c r="P577" s="20" t="s">
        <v>2151</v>
      </c>
      <c r="Q577" s="18" t="s">
        <v>59</v>
      </c>
      <c r="R577" s="20" t="s">
        <v>137</v>
      </c>
      <c r="S577" s="18" t="s">
        <v>75</v>
      </c>
      <c r="T577" s="24" t="s">
        <v>351</v>
      </c>
      <c r="U577" s="24" t="s">
        <v>1320</v>
      </c>
      <c r="V577" s="17">
        <v>200</v>
      </c>
      <c r="W577" s="66">
        <v>11000</v>
      </c>
      <c r="X577" s="67">
        <f>V577*W577</f>
        <v>2200000</v>
      </c>
      <c r="Y577" s="23">
        <f t="shared" si="19"/>
        <v>2464000.0000000005</v>
      </c>
      <c r="Z577" s="68" t="s">
        <v>78</v>
      </c>
      <c r="AA577" s="68" t="s">
        <v>65</v>
      </c>
      <c r="AB577" s="17"/>
    </row>
    <row r="578" spans="1:28" ht="109.5" customHeight="1">
      <c r="A578" s="17" t="s">
        <v>2228</v>
      </c>
      <c r="B578" s="18" t="s">
        <v>48</v>
      </c>
      <c r="C578" s="18" t="s">
        <v>49</v>
      </c>
      <c r="D578" s="24" t="s">
        <v>2229</v>
      </c>
      <c r="E578" s="24" t="s">
        <v>2230</v>
      </c>
      <c r="F578" s="18" t="s">
        <v>2231</v>
      </c>
      <c r="G578" s="24" t="s">
        <v>2232</v>
      </c>
      <c r="H578" s="18" t="s">
        <v>2233</v>
      </c>
      <c r="I578" s="18" t="s">
        <v>2234</v>
      </c>
      <c r="J578" s="18" t="s">
        <v>2234</v>
      </c>
      <c r="K578" s="20" t="s">
        <v>72</v>
      </c>
      <c r="L578" s="20">
        <v>46.3</v>
      </c>
      <c r="M578" s="20" t="s">
        <v>56</v>
      </c>
      <c r="N578" s="20" t="s">
        <v>2151</v>
      </c>
      <c r="O578" s="20" t="s">
        <v>202</v>
      </c>
      <c r="P578" s="20" t="s">
        <v>2151</v>
      </c>
      <c r="Q578" s="18" t="s">
        <v>59</v>
      </c>
      <c r="R578" s="20" t="s">
        <v>137</v>
      </c>
      <c r="S578" s="18" t="s">
        <v>75</v>
      </c>
      <c r="T578" s="24" t="s">
        <v>351</v>
      </c>
      <c r="U578" s="24" t="s">
        <v>1320</v>
      </c>
      <c r="V578" s="17">
        <v>70</v>
      </c>
      <c r="W578" s="66">
        <v>12500</v>
      </c>
      <c r="X578" s="67">
        <v>0</v>
      </c>
      <c r="Y578" s="23">
        <f t="shared" si="19"/>
        <v>0</v>
      </c>
      <c r="Z578" s="68" t="s">
        <v>78</v>
      </c>
      <c r="AA578" s="68" t="s">
        <v>65</v>
      </c>
      <c r="AB578" s="17" t="s">
        <v>2235</v>
      </c>
    </row>
    <row r="579" spans="1:28" ht="109.5" customHeight="1">
      <c r="A579" s="17" t="s">
        <v>2236</v>
      </c>
      <c r="B579" s="18" t="s">
        <v>48</v>
      </c>
      <c r="C579" s="18" t="s">
        <v>49</v>
      </c>
      <c r="D579" s="24" t="s">
        <v>2237</v>
      </c>
      <c r="E579" s="24" t="s">
        <v>2230</v>
      </c>
      <c r="F579" s="24" t="s">
        <v>2238</v>
      </c>
      <c r="G579" s="18" t="s">
        <v>2239</v>
      </c>
      <c r="H579" s="18" t="s">
        <v>2240</v>
      </c>
      <c r="I579" s="18" t="s">
        <v>2234</v>
      </c>
      <c r="J579" s="18"/>
      <c r="K579" s="20" t="s">
        <v>72</v>
      </c>
      <c r="L579" s="20">
        <v>46.3</v>
      </c>
      <c r="M579" s="20" t="s">
        <v>56</v>
      </c>
      <c r="N579" s="20" t="s">
        <v>2151</v>
      </c>
      <c r="O579" s="20" t="s">
        <v>789</v>
      </c>
      <c r="P579" s="20" t="s">
        <v>2151</v>
      </c>
      <c r="Q579" s="18" t="s">
        <v>59</v>
      </c>
      <c r="R579" s="20" t="s">
        <v>137</v>
      </c>
      <c r="S579" s="18" t="s">
        <v>75</v>
      </c>
      <c r="T579" s="24" t="s">
        <v>351</v>
      </c>
      <c r="U579" s="24" t="s">
        <v>1320</v>
      </c>
      <c r="V579" s="17">
        <v>70</v>
      </c>
      <c r="W579" s="66">
        <v>12500</v>
      </c>
      <c r="X579" s="67">
        <v>0</v>
      </c>
      <c r="Y579" s="23">
        <f t="shared" si="19"/>
        <v>0</v>
      </c>
      <c r="Z579" s="68" t="s">
        <v>78</v>
      </c>
      <c r="AA579" s="68" t="s">
        <v>65</v>
      </c>
      <c r="AB579" s="17">
        <v>11</v>
      </c>
    </row>
    <row r="580" spans="1:28" ht="109.5" customHeight="1">
      <c r="A580" s="17" t="s">
        <v>2241</v>
      </c>
      <c r="B580" s="18" t="s">
        <v>48</v>
      </c>
      <c r="C580" s="18" t="s">
        <v>49</v>
      </c>
      <c r="D580" s="24" t="s">
        <v>2237</v>
      </c>
      <c r="E580" s="24" t="s">
        <v>2230</v>
      </c>
      <c r="F580" s="24" t="s">
        <v>2238</v>
      </c>
      <c r="G580" s="18" t="s">
        <v>2239</v>
      </c>
      <c r="H580" s="18" t="s">
        <v>2240</v>
      </c>
      <c r="I580" s="18" t="s">
        <v>2234</v>
      </c>
      <c r="J580" s="18"/>
      <c r="K580" s="20" t="s">
        <v>72</v>
      </c>
      <c r="L580" s="20">
        <v>46.3</v>
      </c>
      <c r="M580" s="20" t="s">
        <v>56</v>
      </c>
      <c r="N580" s="20" t="s">
        <v>2151</v>
      </c>
      <c r="O580" s="17" t="s">
        <v>971</v>
      </c>
      <c r="P580" s="20" t="s">
        <v>2151</v>
      </c>
      <c r="Q580" s="18" t="s">
        <v>59</v>
      </c>
      <c r="R580" s="20" t="s">
        <v>137</v>
      </c>
      <c r="S580" s="18" t="s">
        <v>75</v>
      </c>
      <c r="T580" s="24" t="s">
        <v>351</v>
      </c>
      <c r="U580" s="24" t="s">
        <v>1320</v>
      </c>
      <c r="V580" s="17">
        <v>70</v>
      </c>
      <c r="W580" s="66">
        <v>12500</v>
      </c>
      <c r="X580" s="67">
        <f>V580*W580</f>
        <v>875000</v>
      </c>
      <c r="Y580" s="23">
        <f t="shared" si="19"/>
        <v>980000.0000000001</v>
      </c>
      <c r="Z580" s="68" t="s">
        <v>78</v>
      </c>
      <c r="AA580" s="68" t="s">
        <v>65</v>
      </c>
      <c r="AB580" s="17"/>
    </row>
    <row r="581" spans="1:28" ht="127.5">
      <c r="A581" s="17" t="s">
        <v>2242</v>
      </c>
      <c r="B581" s="18" t="s">
        <v>48</v>
      </c>
      <c r="C581" s="18" t="s">
        <v>49</v>
      </c>
      <c r="D581" s="24" t="s">
        <v>2229</v>
      </c>
      <c r="E581" s="24" t="s">
        <v>2230</v>
      </c>
      <c r="F581" s="18" t="s">
        <v>2231</v>
      </c>
      <c r="G581" s="24" t="s">
        <v>2232</v>
      </c>
      <c r="H581" s="18" t="s">
        <v>2233</v>
      </c>
      <c r="I581" s="17" t="s">
        <v>2243</v>
      </c>
      <c r="J581" s="17"/>
      <c r="K581" s="18" t="s">
        <v>72</v>
      </c>
      <c r="L581" s="17">
        <v>80</v>
      </c>
      <c r="M581" s="20" t="s">
        <v>56</v>
      </c>
      <c r="N581" s="18" t="s">
        <v>57</v>
      </c>
      <c r="O581" s="17" t="s">
        <v>58</v>
      </c>
      <c r="P581" s="18" t="s">
        <v>57</v>
      </c>
      <c r="Q581" s="18" t="s">
        <v>59</v>
      </c>
      <c r="R581" s="18" t="s">
        <v>250</v>
      </c>
      <c r="S581" s="18" t="s">
        <v>75</v>
      </c>
      <c r="T581" s="24" t="s">
        <v>351</v>
      </c>
      <c r="U581" s="24" t="s">
        <v>1320</v>
      </c>
      <c r="V581" s="18">
        <v>200</v>
      </c>
      <c r="W581" s="18">
        <v>12000</v>
      </c>
      <c r="X581" s="23">
        <f>V581*W581</f>
        <v>2400000</v>
      </c>
      <c r="Y581" s="8">
        <f t="shared" si="19"/>
        <v>2688000.0000000005</v>
      </c>
      <c r="Z581" s="68" t="s">
        <v>78</v>
      </c>
      <c r="AA581" s="68" t="s">
        <v>65</v>
      </c>
      <c r="AB581" s="18"/>
    </row>
    <row r="582" spans="1:28" ht="102">
      <c r="A582" s="17" t="s">
        <v>2244</v>
      </c>
      <c r="B582" s="18" t="s">
        <v>48</v>
      </c>
      <c r="C582" s="18" t="s">
        <v>49</v>
      </c>
      <c r="D582" s="24" t="s">
        <v>2229</v>
      </c>
      <c r="E582" s="24" t="s">
        <v>2230</v>
      </c>
      <c r="F582" s="18" t="s">
        <v>2231</v>
      </c>
      <c r="G582" s="24" t="s">
        <v>2232</v>
      </c>
      <c r="H582" s="18" t="s">
        <v>2233</v>
      </c>
      <c r="I582" s="18" t="s">
        <v>2245</v>
      </c>
      <c r="J582" s="18"/>
      <c r="K582" s="18" t="s">
        <v>72</v>
      </c>
      <c r="L582" s="17">
        <v>80</v>
      </c>
      <c r="M582" s="20" t="s">
        <v>56</v>
      </c>
      <c r="N582" s="18" t="s">
        <v>57</v>
      </c>
      <c r="O582" s="17" t="s">
        <v>58</v>
      </c>
      <c r="P582" s="18" t="s">
        <v>57</v>
      </c>
      <c r="Q582" s="18" t="s">
        <v>59</v>
      </c>
      <c r="R582" s="18" t="s">
        <v>250</v>
      </c>
      <c r="S582" s="18" t="s">
        <v>75</v>
      </c>
      <c r="T582" s="24" t="s">
        <v>351</v>
      </c>
      <c r="U582" s="24" t="s">
        <v>1320</v>
      </c>
      <c r="V582" s="17">
        <v>70</v>
      </c>
      <c r="W582" s="19">
        <v>13393</v>
      </c>
      <c r="X582" s="23">
        <f>V582*W582</f>
        <v>937510</v>
      </c>
      <c r="Y582" s="23">
        <f t="shared" si="19"/>
        <v>1050011.2000000002</v>
      </c>
      <c r="Z582" s="18" t="s">
        <v>78</v>
      </c>
      <c r="AA582" s="68" t="s">
        <v>65</v>
      </c>
      <c r="AB582" s="18"/>
    </row>
    <row r="583" spans="1:28" ht="140.25">
      <c r="A583" s="17" t="s">
        <v>2246</v>
      </c>
      <c r="B583" s="18" t="s">
        <v>48</v>
      </c>
      <c r="C583" s="18" t="s">
        <v>49</v>
      </c>
      <c r="D583" s="24" t="s">
        <v>2247</v>
      </c>
      <c r="E583" s="18" t="s">
        <v>2248</v>
      </c>
      <c r="F583" s="18" t="s">
        <v>2249</v>
      </c>
      <c r="G583" s="18" t="s">
        <v>2250</v>
      </c>
      <c r="H583" s="24" t="s">
        <v>2251</v>
      </c>
      <c r="I583" s="18"/>
      <c r="J583" s="18"/>
      <c r="K583" s="18" t="s">
        <v>72</v>
      </c>
      <c r="L583" s="17">
        <v>50</v>
      </c>
      <c r="M583" s="20" t="s">
        <v>56</v>
      </c>
      <c r="N583" s="18" t="s">
        <v>57</v>
      </c>
      <c r="O583" s="17" t="s">
        <v>2252</v>
      </c>
      <c r="P583" s="18" t="s">
        <v>57</v>
      </c>
      <c r="Q583" s="18" t="s">
        <v>59</v>
      </c>
      <c r="R583" s="20" t="s">
        <v>1092</v>
      </c>
      <c r="S583" s="18" t="s">
        <v>75</v>
      </c>
      <c r="T583" s="20" t="s">
        <v>157</v>
      </c>
      <c r="U583" s="18" t="s">
        <v>129</v>
      </c>
      <c r="V583" s="17">
        <v>270</v>
      </c>
      <c r="W583" s="19">
        <v>4000</v>
      </c>
      <c r="X583" s="23">
        <f>V583*W583</f>
        <v>1080000</v>
      </c>
      <c r="Y583" s="23">
        <f t="shared" si="19"/>
        <v>1209600</v>
      </c>
      <c r="Z583" s="33" t="s">
        <v>78</v>
      </c>
      <c r="AA583" s="68" t="s">
        <v>65</v>
      </c>
      <c r="AB583" s="17"/>
    </row>
    <row r="584" spans="1:28" ht="191.25">
      <c r="A584" s="17" t="s">
        <v>2253</v>
      </c>
      <c r="B584" s="18" t="s">
        <v>2144</v>
      </c>
      <c r="C584" s="18" t="s">
        <v>49</v>
      </c>
      <c r="D584" s="18" t="s">
        <v>2254</v>
      </c>
      <c r="E584" s="18" t="s">
        <v>2171</v>
      </c>
      <c r="F584" s="18" t="s">
        <v>2172</v>
      </c>
      <c r="G584" s="18" t="s">
        <v>2255</v>
      </c>
      <c r="H584" s="18" t="s">
        <v>2208</v>
      </c>
      <c r="I584" s="17" t="s">
        <v>2256</v>
      </c>
      <c r="J584" s="17"/>
      <c r="K584" s="20" t="s">
        <v>72</v>
      </c>
      <c r="L584" s="20" t="s">
        <v>212</v>
      </c>
      <c r="M584" s="20" t="s">
        <v>56</v>
      </c>
      <c r="N584" s="20" t="s">
        <v>2151</v>
      </c>
      <c r="O584" s="20" t="s">
        <v>107</v>
      </c>
      <c r="P584" s="18" t="s">
        <v>57</v>
      </c>
      <c r="Q584" s="18" t="s">
        <v>59</v>
      </c>
      <c r="R584" s="20" t="s">
        <v>137</v>
      </c>
      <c r="S584" s="20" t="s">
        <v>1400</v>
      </c>
      <c r="T584" s="20">
        <v>715</v>
      </c>
      <c r="U584" s="18" t="s">
        <v>381</v>
      </c>
      <c r="V584" s="17">
        <v>500</v>
      </c>
      <c r="W584" s="66">
        <v>650</v>
      </c>
      <c r="X584" s="67">
        <f>V584*W584</f>
        <v>325000</v>
      </c>
      <c r="Y584" s="23">
        <f t="shared" si="19"/>
        <v>364000.00000000006</v>
      </c>
      <c r="Z584" s="68"/>
      <c r="AA584" s="68" t="s">
        <v>65</v>
      </c>
      <c r="AB584" s="17"/>
    </row>
    <row r="585" spans="1:28" s="85" customFormat="1" ht="48.75" customHeight="1">
      <c r="A585" s="56" t="s">
        <v>2257</v>
      </c>
      <c r="B585" s="39" t="s">
        <v>48</v>
      </c>
      <c r="C585" s="39" t="s">
        <v>49</v>
      </c>
      <c r="D585" s="82" t="s">
        <v>2258</v>
      </c>
      <c r="E585" s="57" t="s">
        <v>2259</v>
      </c>
      <c r="F585" s="57" t="s">
        <v>2260</v>
      </c>
      <c r="G585" s="57" t="s">
        <v>2261</v>
      </c>
      <c r="H585" s="57" t="s">
        <v>2262</v>
      </c>
      <c r="I585" s="56" t="s">
        <v>2263</v>
      </c>
      <c r="J585" s="56"/>
      <c r="K585" s="39" t="s">
        <v>72</v>
      </c>
      <c r="L585" s="56">
        <v>30</v>
      </c>
      <c r="M585" s="58" t="s">
        <v>56</v>
      </c>
      <c r="N585" s="39" t="s">
        <v>57</v>
      </c>
      <c r="O585" s="56" t="s">
        <v>73</v>
      </c>
      <c r="P585" s="39" t="s">
        <v>57</v>
      </c>
      <c r="Q585" s="39" t="s">
        <v>59</v>
      </c>
      <c r="R585" s="39" t="s">
        <v>74</v>
      </c>
      <c r="S585" s="39" t="s">
        <v>88</v>
      </c>
      <c r="T585" s="114">
        <v>5111</v>
      </c>
      <c r="U585" s="82" t="s">
        <v>121</v>
      </c>
      <c r="V585" s="56">
        <v>2870</v>
      </c>
      <c r="W585" s="115">
        <v>210</v>
      </c>
      <c r="X585" s="62">
        <v>0</v>
      </c>
      <c r="Y585" s="62">
        <f>X585*1.12</f>
        <v>0</v>
      </c>
      <c r="Z585" s="116"/>
      <c r="AA585" s="106" t="s">
        <v>65</v>
      </c>
      <c r="AB585" s="18">
        <v>11</v>
      </c>
    </row>
    <row r="586" spans="1:28" s="85" customFormat="1" ht="48.75" customHeight="1">
      <c r="A586" s="56" t="s">
        <v>2264</v>
      </c>
      <c r="B586" s="39" t="s">
        <v>48</v>
      </c>
      <c r="C586" s="39" t="s">
        <v>49</v>
      </c>
      <c r="D586" s="82" t="s">
        <v>2258</v>
      </c>
      <c r="E586" s="57" t="s">
        <v>2259</v>
      </c>
      <c r="F586" s="57" t="s">
        <v>2260</v>
      </c>
      <c r="G586" s="57" t="s">
        <v>2261</v>
      </c>
      <c r="H586" s="57" t="s">
        <v>2262</v>
      </c>
      <c r="I586" s="56" t="s">
        <v>2263</v>
      </c>
      <c r="J586" s="56"/>
      <c r="K586" s="39" t="s">
        <v>72</v>
      </c>
      <c r="L586" s="56">
        <v>30</v>
      </c>
      <c r="M586" s="58" t="s">
        <v>56</v>
      </c>
      <c r="N586" s="39" t="s">
        <v>57</v>
      </c>
      <c r="O586" s="17" t="s">
        <v>80</v>
      </c>
      <c r="P586" s="39" t="s">
        <v>57</v>
      </c>
      <c r="Q586" s="39" t="s">
        <v>59</v>
      </c>
      <c r="R586" s="39" t="s">
        <v>74</v>
      </c>
      <c r="S586" s="39" t="s">
        <v>88</v>
      </c>
      <c r="T586" s="114">
        <v>5111</v>
      </c>
      <c r="U586" s="82" t="s">
        <v>121</v>
      </c>
      <c r="V586" s="56">
        <v>2870</v>
      </c>
      <c r="W586" s="115">
        <v>210</v>
      </c>
      <c r="X586" s="62">
        <f>V586*W586</f>
        <v>602700</v>
      </c>
      <c r="Y586" s="62">
        <f>X586*1.12</f>
        <v>675024.0000000001</v>
      </c>
      <c r="Z586" s="116"/>
      <c r="AA586" s="106" t="s">
        <v>65</v>
      </c>
      <c r="AB586" s="18"/>
    </row>
    <row r="587" spans="1:28" ht="133.5" customHeight="1">
      <c r="A587" s="17" t="s">
        <v>2265</v>
      </c>
      <c r="B587" s="18" t="s">
        <v>2144</v>
      </c>
      <c r="C587" s="18" t="s">
        <v>49</v>
      </c>
      <c r="D587" s="17" t="s">
        <v>2266</v>
      </c>
      <c r="E587" s="17" t="s">
        <v>2267</v>
      </c>
      <c r="F587" s="17" t="s">
        <v>2268</v>
      </c>
      <c r="G587" s="57" t="s">
        <v>2269</v>
      </c>
      <c r="H587" s="57" t="s">
        <v>2270</v>
      </c>
      <c r="I587" s="68"/>
      <c r="J587" s="68"/>
      <c r="K587" s="20" t="s">
        <v>72</v>
      </c>
      <c r="L587" s="20" t="s">
        <v>212</v>
      </c>
      <c r="M587" s="20" t="s">
        <v>56</v>
      </c>
      <c r="N587" s="20" t="s">
        <v>2151</v>
      </c>
      <c r="O587" s="20" t="s">
        <v>213</v>
      </c>
      <c r="P587" s="20" t="s">
        <v>57</v>
      </c>
      <c r="Q587" s="20" t="s">
        <v>59</v>
      </c>
      <c r="R587" s="20" t="s">
        <v>1092</v>
      </c>
      <c r="S587" s="20" t="s">
        <v>1400</v>
      </c>
      <c r="T587" s="20">
        <v>796</v>
      </c>
      <c r="U587" s="20" t="s">
        <v>129</v>
      </c>
      <c r="V587" s="17">
        <v>40</v>
      </c>
      <c r="W587" s="66">
        <v>900</v>
      </c>
      <c r="X587" s="67">
        <f>V587*W587</f>
        <v>36000</v>
      </c>
      <c r="Y587" s="23">
        <f t="shared" si="19"/>
        <v>40320.00000000001</v>
      </c>
      <c r="Z587" s="68"/>
      <c r="AA587" s="68" t="s">
        <v>65</v>
      </c>
      <c r="AB587" s="17"/>
    </row>
    <row r="588" spans="1:28" ht="93" customHeight="1">
      <c r="A588" s="17" t="s">
        <v>2271</v>
      </c>
      <c r="B588" s="18" t="s">
        <v>48</v>
      </c>
      <c r="C588" s="18" t="s">
        <v>49</v>
      </c>
      <c r="D588" s="107" t="s">
        <v>2272</v>
      </c>
      <c r="E588" s="107" t="s">
        <v>2273</v>
      </c>
      <c r="F588" s="107" t="s">
        <v>2274</v>
      </c>
      <c r="G588" s="107" t="s">
        <v>2275</v>
      </c>
      <c r="H588" s="107" t="s">
        <v>2276</v>
      </c>
      <c r="I588" s="29"/>
      <c r="J588" s="29"/>
      <c r="K588" s="18" t="s">
        <v>72</v>
      </c>
      <c r="L588" s="17">
        <v>0</v>
      </c>
      <c r="M588" s="20" t="s">
        <v>56</v>
      </c>
      <c r="N588" s="18" t="s">
        <v>57</v>
      </c>
      <c r="O588" s="17" t="s">
        <v>2070</v>
      </c>
      <c r="P588" s="18" t="s">
        <v>57</v>
      </c>
      <c r="Q588" s="18" t="s">
        <v>59</v>
      </c>
      <c r="R588" s="36" t="s">
        <v>501</v>
      </c>
      <c r="S588" s="20" t="s">
        <v>1400</v>
      </c>
      <c r="T588" s="117">
        <v>796</v>
      </c>
      <c r="U588" s="118" t="s">
        <v>2277</v>
      </c>
      <c r="V588" s="17">
        <v>1</v>
      </c>
      <c r="W588" s="19">
        <f>552700+82300</f>
        <v>635000</v>
      </c>
      <c r="X588" s="23">
        <f>V588*W588</f>
        <v>635000</v>
      </c>
      <c r="Y588" s="23">
        <f>X588*1.12</f>
        <v>711200.0000000001</v>
      </c>
      <c r="Z588" s="17"/>
      <c r="AA588" s="18" t="s">
        <v>65</v>
      </c>
      <c r="AB588" s="18"/>
    </row>
    <row r="589" spans="1:28" ht="140.25">
      <c r="A589" s="17" t="s">
        <v>2278</v>
      </c>
      <c r="B589" s="32" t="s">
        <v>48</v>
      </c>
      <c r="C589" s="32" t="s">
        <v>49</v>
      </c>
      <c r="D589" s="32" t="s">
        <v>2279</v>
      </c>
      <c r="E589" s="32" t="s">
        <v>2280</v>
      </c>
      <c r="F589" s="32" t="s">
        <v>2281</v>
      </c>
      <c r="G589" s="32" t="s">
        <v>2282</v>
      </c>
      <c r="H589" s="32" t="s">
        <v>2283</v>
      </c>
      <c r="I589" s="32" t="s">
        <v>2284</v>
      </c>
      <c r="J589" s="32"/>
      <c r="K589" s="18" t="s">
        <v>72</v>
      </c>
      <c r="L589" s="22">
        <v>0</v>
      </c>
      <c r="M589" s="20" t="s">
        <v>56</v>
      </c>
      <c r="N589" s="18" t="s">
        <v>57</v>
      </c>
      <c r="O589" s="17" t="s">
        <v>789</v>
      </c>
      <c r="P589" s="17" t="s">
        <v>488</v>
      </c>
      <c r="Q589" s="18" t="s">
        <v>59</v>
      </c>
      <c r="R589" s="17" t="s">
        <v>74</v>
      </c>
      <c r="S589" s="20" t="s">
        <v>1400</v>
      </c>
      <c r="T589" s="20">
        <v>796</v>
      </c>
      <c r="U589" s="18" t="s">
        <v>129</v>
      </c>
      <c r="V589" s="17">
        <v>1</v>
      </c>
      <c r="W589" s="33">
        <v>21200</v>
      </c>
      <c r="X589" s="23">
        <f aca="true" t="shared" si="20" ref="X589:X595">V589*W589</f>
        <v>21200</v>
      </c>
      <c r="Y589" s="23">
        <f>X589*1.12</f>
        <v>23744.000000000004</v>
      </c>
      <c r="Z589" s="18"/>
      <c r="AA589" s="18" t="s">
        <v>2285</v>
      </c>
      <c r="AB589" s="18"/>
    </row>
    <row r="590" spans="1:28" ht="140.25">
      <c r="A590" s="17" t="s">
        <v>2286</v>
      </c>
      <c r="B590" s="32" t="s">
        <v>48</v>
      </c>
      <c r="C590" s="32" t="s">
        <v>49</v>
      </c>
      <c r="D590" s="32" t="s">
        <v>2287</v>
      </c>
      <c r="E590" s="29" t="s">
        <v>2280</v>
      </c>
      <c r="F590" s="32" t="s">
        <v>2281</v>
      </c>
      <c r="G590" s="18" t="s">
        <v>2288</v>
      </c>
      <c r="H590" s="18" t="s">
        <v>2289</v>
      </c>
      <c r="I590" s="32" t="s">
        <v>2290</v>
      </c>
      <c r="J590" s="32"/>
      <c r="K590" s="18" t="s">
        <v>72</v>
      </c>
      <c r="L590" s="22">
        <v>0</v>
      </c>
      <c r="M590" s="20" t="s">
        <v>56</v>
      </c>
      <c r="N590" s="18" t="s">
        <v>57</v>
      </c>
      <c r="O590" s="17" t="s">
        <v>789</v>
      </c>
      <c r="P590" s="17" t="s">
        <v>488</v>
      </c>
      <c r="Q590" s="18" t="s">
        <v>59</v>
      </c>
      <c r="R590" s="17" t="s">
        <v>74</v>
      </c>
      <c r="S590" s="20" t="s">
        <v>1400</v>
      </c>
      <c r="T590" s="20">
        <v>796</v>
      </c>
      <c r="U590" s="18" t="s">
        <v>129</v>
      </c>
      <c r="V590" s="17">
        <v>5</v>
      </c>
      <c r="W590" s="33">
        <v>13920</v>
      </c>
      <c r="X590" s="23">
        <f t="shared" si="20"/>
        <v>69600</v>
      </c>
      <c r="Y590" s="23">
        <f aca="true" t="shared" si="21" ref="Y590:Y638">X590*1.12</f>
        <v>77952.00000000001</v>
      </c>
      <c r="Z590" s="18"/>
      <c r="AA590" s="18" t="s">
        <v>2285</v>
      </c>
      <c r="AB590" s="18"/>
    </row>
    <row r="591" spans="1:28" ht="102">
      <c r="A591" s="17" t="s">
        <v>2291</v>
      </c>
      <c r="B591" s="32" t="s">
        <v>48</v>
      </c>
      <c r="C591" s="32" t="s">
        <v>49</v>
      </c>
      <c r="D591" s="32" t="s">
        <v>2292</v>
      </c>
      <c r="E591" s="32" t="s">
        <v>396</v>
      </c>
      <c r="F591" s="32" t="s">
        <v>2293</v>
      </c>
      <c r="G591" s="32" t="s">
        <v>2294</v>
      </c>
      <c r="H591" s="32" t="s">
        <v>2295</v>
      </c>
      <c r="I591" s="32" t="s">
        <v>2296</v>
      </c>
      <c r="J591" s="32"/>
      <c r="K591" s="18" t="s">
        <v>72</v>
      </c>
      <c r="L591" s="17">
        <v>0</v>
      </c>
      <c r="M591" s="20" t="s">
        <v>56</v>
      </c>
      <c r="N591" s="18" t="s">
        <v>57</v>
      </c>
      <c r="O591" s="17" t="s">
        <v>789</v>
      </c>
      <c r="P591" s="17" t="s">
        <v>488</v>
      </c>
      <c r="Q591" s="18" t="s">
        <v>59</v>
      </c>
      <c r="R591" s="17" t="s">
        <v>74</v>
      </c>
      <c r="S591" s="20" t="s">
        <v>1400</v>
      </c>
      <c r="T591" s="20" t="s">
        <v>1100</v>
      </c>
      <c r="U591" s="18" t="s">
        <v>1101</v>
      </c>
      <c r="V591" s="17">
        <v>305</v>
      </c>
      <c r="W591" s="33">
        <v>58.034</v>
      </c>
      <c r="X591" s="23">
        <v>0</v>
      </c>
      <c r="Y591" s="23">
        <f t="shared" si="21"/>
        <v>0</v>
      </c>
      <c r="Z591" s="18"/>
      <c r="AA591" s="18" t="s">
        <v>2285</v>
      </c>
      <c r="AB591" s="18" t="s">
        <v>2297</v>
      </c>
    </row>
    <row r="592" spans="1:28" ht="102">
      <c r="A592" s="17" t="s">
        <v>2298</v>
      </c>
      <c r="B592" s="32" t="s">
        <v>48</v>
      </c>
      <c r="C592" s="32" t="s">
        <v>49</v>
      </c>
      <c r="D592" s="32" t="s">
        <v>2292</v>
      </c>
      <c r="E592" s="32" t="s">
        <v>396</v>
      </c>
      <c r="F592" s="32" t="s">
        <v>2293</v>
      </c>
      <c r="G592" s="32" t="s">
        <v>2294</v>
      </c>
      <c r="H592" s="32" t="s">
        <v>2295</v>
      </c>
      <c r="I592" s="32" t="s">
        <v>2296</v>
      </c>
      <c r="J592" s="32"/>
      <c r="K592" s="18" t="s">
        <v>55</v>
      </c>
      <c r="L592" s="17">
        <v>0</v>
      </c>
      <c r="M592" s="20" t="s">
        <v>56</v>
      </c>
      <c r="N592" s="18" t="s">
        <v>57</v>
      </c>
      <c r="O592" s="17" t="s">
        <v>789</v>
      </c>
      <c r="P592" s="17" t="s">
        <v>488</v>
      </c>
      <c r="Q592" s="18" t="s">
        <v>59</v>
      </c>
      <c r="R592" s="17" t="s">
        <v>74</v>
      </c>
      <c r="S592" s="20" t="s">
        <v>1400</v>
      </c>
      <c r="T592" s="20" t="s">
        <v>1100</v>
      </c>
      <c r="U592" s="18" t="s">
        <v>1101</v>
      </c>
      <c r="V592" s="17">
        <v>15</v>
      </c>
      <c r="W592" s="33">
        <v>110</v>
      </c>
      <c r="X592" s="23">
        <f>V592*W592</f>
        <v>1650</v>
      </c>
      <c r="Y592" s="23">
        <f>X592*1.12</f>
        <v>1848.0000000000002</v>
      </c>
      <c r="Z592" s="18"/>
      <c r="AA592" s="18" t="s">
        <v>2285</v>
      </c>
      <c r="AB592" s="18"/>
    </row>
    <row r="593" spans="1:28" ht="102">
      <c r="A593" s="17" t="s">
        <v>2299</v>
      </c>
      <c r="B593" s="32" t="s">
        <v>48</v>
      </c>
      <c r="C593" s="32" t="s">
        <v>49</v>
      </c>
      <c r="D593" s="32" t="s">
        <v>2300</v>
      </c>
      <c r="E593" s="32" t="s">
        <v>2301</v>
      </c>
      <c r="F593" s="32" t="s">
        <v>2302</v>
      </c>
      <c r="G593" s="32" t="s">
        <v>2303</v>
      </c>
      <c r="H593" s="32" t="s">
        <v>2304</v>
      </c>
      <c r="I593" s="29" t="s">
        <v>2305</v>
      </c>
      <c r="J593" s="29"/>
      <c r="K593" s="18" t="s">
        <v>72</v>
      </c>
      <c r="L593" s="17">
        <v>0</v>
      </c>
      <c r="M593" s="20" t="s">
        <v>56</v>
      </c>
      <c r="N593" s="18" t="s">
        <v>57</v>
      </c>
      <c r="O593" s="17" t="s">
        <v>789</v>
      </c>
      <c r="P593" s="17" t="s">
        <v>488</v>
      </c>
      <c r="Q593" s="18" t="s">
        <v>59</v>
      </c>
      <c r="R593" s="17" t="s">
        <v>74</v>
      </c>
      <c r="S593" s="20" t="s">
        <v>1400</v>
      </c>
      <c r="T593" s="20">
        <v>796</v>
      </c>
      <c r="U593" s="18" t="s">
        <v>129</v>
      </c>
      <c r="V593" s="17">
        <v>10</v>
      </c>
      <c r="W593" s="33">
        <v>2300</v>
      </c>
      <c r="X593" s="23">
        <f t="shared" si="20"/>
        <v>23000</v>
      </c>
      <c r="Y593" s="23">
        <f t="shared" si="21"/>
        <v>25760.000000000004</v>
      </c>
      <c r="Z593" s="18"/>
      <c r="AA593" s="18" t="s">
        <v>2285</v>
      </c>
      <c r="AB593" s="18"/>
    </row>
    <row r="594" spans="1:28" ht="102">
      <c r="A594" s="17" t="s">
        <v>2306</v>
      </c>
      <c r="B594" s="32" t="s">
        <v>48</v>
      </c>
      <c r="C594" s="32" t="s">
        <v>49</v>
      </c>
      <c r="D594" s="32" t="s">
        <v>2307</v>
      </c>
      <c r="E594" s="18" t="s">
        <v>2308</v>
      </c>
      <c r="F594" s="17" t="s">
        <v>2309</v>
      </c>
      <c r="G594" s="18" t="s">
        <v>2310</v>
      </c>
      <c r="H594" s="18" t="s">
        <v>2311</v>
      </c>
      <c r="I594" s="29" t="s">
        <v>2312</v>
      </c>
      <c r="J594" s="29"/>
      <c r="K594" s="18" t="s">
        <v>72</v>
      </c>
      <c r="L594" s="17">
        <v>0</v>
      </c>
      <c r="M594" s="20" t="s">
        <v>56</v>
      </c>
      <c r="N594" s="18" t="s">
        <v>57</v>
      </c>
      <c r="O594" s="17" t="s">
        <v>789</v>
      </c>
      <c r="P594" s="17" t="s">
        <v>488</v>
      </c>
      <c r="Q594" s="18" t="s">
        <v>59</v>
      </c>
      <c r="R594" s="17" t="s">
        <v>74</v>
      </c>
      <c r="S594" s="20" t="s">
        <v>1400</v>
      </c>
      <c r="T594" s="20" t="s">
        <v>157</v>
      </c>
      <c r="U594" s="18" t="s">
        <v>129</v>
      </c>
      <c r="V594" s="17">
        <v>10</v>
      </c>
      <c r="W594" s="33">
        <v>1500</v>
      </c>
      <c r="X594" s="23">
        <f t="shared" si="20"/>
        <v>15000</v>
      </c>
      <c r="Y594" s="23">
        <f t="shared" si="21"/>
        <v>16800</v>
      </c>
      <c r="Z594" s="18"/>
      <c r="AA594" s="18" t="s">
        <v>2285</v>
      </c>
      <c r="AB594" s="18"/>
    </row>
    <row r="595" spans="1:28" ht="102">
      <c r="A595" s="17" t="s">
        <v>2313</v>
      </c>
      <c r="B595" s="32" t="s">
        <v>48</v>
      </c>
      <c r="C595" s="32" t="s">
        <v>49</v>
      </c>
      <c r="D595" s="17" t="s">
        <v>2314</v>
      </c>
      <c r="E595" s="18" t="s">
        <v>2315</v>
      </c>
      <c r="F595" s="17" t="s">
        <v>2316</v>
      </c>
      <c r="G595" s="18" t="s">
        <v>2317</v>
      </c>
      <c r="H595" s="18" t="s">
        <v>2318</v>
      </c>
      <c r="I595" s="29" t="s">
        <v>2319</v>
      </c>
      <c r="J595" s="29"/>
      <c r="K595" s="18" t="s">
        <v>72</v>
      </c>
      <c r="L595" s="17">
        <v>0</v>
      </c>
      <c r="M595" s="20" t="s">
        <v>56</v>
      </c>
      <c r="N595" s="18" t="s">
        <v>57</v>
      </c>
      <c r="O595" s="17" t="s">
        <v>789</v>
      </c>
      <c r="P595" s="17" t="s">
        <v>488</v>
      </c>
      <c r="Q595" s="18" t="s">
        <v>59</v>
      </c>
      <c r="R595" s="17" t="s">
        <v>74</v>
      </c>
      <c r="S595" s="20" t="s">
        <v>1400</v>
      </c>
      <c r="T595" s="20" t="s">
        <v>157</v>
      </c>
      <c r="U595" s="18" t="s">
        <v>129</v>
      </c>
      <c r="V595" s="17">
        <v>1</v>
      </c>
      <c r="W595" s="33">
        <v>13800</v>
      </c>
      <c r="X595" s="23">
        <f t="shared" si="20"/>
        <v>13800</v>
      </c>
      <c r="Y595" s="23">
        <f t="shared" si="21"/>
        <v>15456.000000000002</v>
      </c>
      <c r="Z595" s="18"/>
      <c r="AA595" s="18" t="s">
        <v>2285</v>
      </c>
      <c r="AB595" s="18"/>
    </row>
    <row r="596" spans="1:28" ht="102">
      <c r="A596" s="17" t="s">
        <v>2320</v>
      </c>
      <c r="B596" s="32" t="s">
        <v>48</v>
      </c>
      <c r="C596" s="32" t="s">
        <v>49</v>
      </c>
      <c r="D596" s="17" t="s">
        <v>2321</v>
      </c>
      <c r="E596" s="18" t="s">
        <v>2322</v>
      </c>
      <c r="F596" s="18" t="s">
        <v>2322</v>
      </c>
      <c r="G596" s="18" t="s">
        <v>2323</v>
      </c>
      <c r="H596" s="18" t="s">
        <v>2324</v>
      </c>
      <c r="I596" s="29" t="s">
        <v>2325</v>
      </c>
      <c r="J596" s="29"/>
      <c r="K596" s="18" t="s">
        <v>72</v>
      </c>
      <c r="L596" s="17">
        <v>0</v>
      </c>
      <c r="M596" s="20" t="s">
        <v>56</v>
      </c>
      <c r="N596" s="18" t="s">
        <v>57</v>
      </c>
      <c r="O596" s="17" t="s">
        <v>789</v>
      </c>
      <c r="P596" s="17" t="s">
        <v>488</v>
      </c>
      <c r="Q596" s="18" t="s">
        <v>59</v>
      </c>
      <c r="R596" s="17" t="s">
        <v>74</v>
      </c>
      <c r="S596" s="20" t="s">
        <v>1400</v>
      </c>
      <c r="T596" s="20" t="s">
        <v>157</v>
      </c>
      <c r="U596" s="18" t="s">
        <v>129</v>
      </c>
      <c r="V596" s="17">
        <v>100</v>
      </c>
      <c r="W596" s="33">
        <v>50</v>
      </c>
      <c r="X596" s="23">
        <v>0</v>
      </c>
      <c r="Y596" s="23">
        <f t="shared" si="21"/>
        <v>0</v>
      </c>
      <c r="Z596" s="18"/>
      <c r="AA596" s="18" t="s">
        <v>2285</v>
      </c>
      <c r="AB596" s="18" t="s">
        <v>2326</v>
      </c>
    </row>
    <row r="597" spans="1:28" ht="102">
      <c r="A597" s="17" t="s">
        <v>2327</v>
      </c>
      <c r="B597" s="32" t="s">
        <v>48</v>
      </c>
      <c r="C597" s="32" t="s">
        <v>49</v>
      </c>
      <c r="D597" s="17" t="s">
        <v>2321</v>
      </c>
      <c r="E597" s="18" t="s">
        <v>2322</v>
      </c>
      <c r="F597" s="18" t="s">
        <v>2322</v>
      </c>
      <c r="G597" s="18" t="s">
        <v>2323</v>
      </c>
      <c r="H597" s="18" t="s">
        <v>2324</v>
      </c>
      <c r="I597" s="29" t="s">
        <v>2325</v>
      </c>
      <c r="J597" s="29"/>
      <c r="K597" s="18" t="s">
        <v>55</v>
      </c>
      <c r="L597" s="17">
        <v>0</v>
      </c>
      <c r="M597" s="20" t="s">
        <v>56</v>
      </c>
      <c r="N597" s="18" t="s">
        <v>57</v>
      </c>
      <c r="O597" s="17" t="s">
        <v>789</v>
      </c>
      <c r="P597" s="17" t="s">
        <v>488</v>
      </c>
      <c r="Q597" s="18" t="s">
        <v>59</v>
      </c>
      <c r="R597" s="17" t="s">
        <v>74</v>
      </c>
      <c r="S597" s="20" t="s">
        <v>1400</v>
      </c>
      <c r="T597" s="20" t="s">
        <v>157</v>
      </c>
      <c r="U597" s="18" t="s">
        <v>129</v>
      </c>
      <c r="V597" s="17">
        <v>30</v>
      </c>
      <c r="W597" s="33">
        <v>50</v>
      </c>
      <c r="X597" s="23">
        <f>V597*W597</f>
        <v>1500</v>
      </c>
      <c r="Y597" s="23">
        <f t="shared" si="21"/>
        <v>1680.0000000000002</v>
      </c>
      <c r="Z597" s="18"/>
      <c r="AA597" s="18" t="s">
        <v>2285</v>
      </c>
      <c r="AB597" s="18"/>
    </row>
    <row r="598" spans="1:28" ht="55.5" customHeight="1">
      <c r="A598" s="17" t="s">
        <v>2328</v>
      </c>
      <c r="B598" s="18" t="s">
        <v>48</v>
      </c>
      <c r="C598" s="18" t="s">
        <v>49</v>
      </c>
      <c r="D598" s="18" t="s">
        <v>2329</v>
      </c>
      <c r="E598" s="18" t="s">
        <v>2330</v>
      </c>
      <c r="F598" s="18" t="s">
        <v>2330</v>
      </c>
      <c r="G598" s="18" t="s">
        <v>2331</v>
      </c>
      <c r="H598" s="18" t="s">
        <v>2332</v>
      </c>
      <c r="I598" s="18"/>
      <c r="J598" s="18"/>
      <c r="K598" s="18" t="s">
        <v>72</v>
      </c>
      <c r="L598" s="18">
        <v>0</v>
      </c>
      <c r="M598" s="18">
        <v>231010000</v>
      </c>
      <c r="N598" s="18" t="s">
        <v>57</v>
      </c>
      <c r="O598" s="18" t="s">
        <v>1067</v>
      </c>
      <c r="P598" s="18" t="s">
        <v>57</v>
      </c>
      <c r="Q598" s="18" t="s">
        <v>59</v>
      </c>
      <c r="R598" s="18" t="s">
        <v>74</v>
      </c>
      <c r="S598" s="18" t="s">
        <v>88</v>
      </c>
      <c r="T598" s="18">
        <v>796</v>
      </c>
      <c r="U598" s="18" t="s">
        <v>129</v>
      </c>
      <c r="V598" s="18">
        <v>100</v>
      </c>
      <c r="W598" s="33">
        <v>32400</v>
      </c>
      <c r="X598" s="33">
        <f>W598*V598</f>
        <v>3240000</v>
      </c>
      <c r="Y598" s="33">
        <f t="shared" si="21"/>
        <v>3628800.0000000005</v>
      </c>
      <c r="Z598" s="18"/>
      <c r="AA598" s="18" t="s">
        <v>65</v>
      </c>
      <c r="AB598" s="18"/>
    </row>
    <row r="599" spans="1:250" s="119" customFormat="1" ht="140.25">
      <c r="A599" s="17" t="s">
        <v>2333</v>
      </c>
      <c r="B599" s="18" t="s">
        <v>48</v>
      </c>
      <c r="C599" s="18" t="s">
        <v>49</v>
      </c>
      <c r="D599" s="18" t="s">
        <v>2334</v>
      </c>
      <c r="E599" s="18" t="s">
        <v>837</v>
      </c>
      <c r="F599" s="18" t="s">
        <v>2335</v>
      </c>
      <c r="G599" s="29" t="s">
        <v>2336</v>
      </c>
      <c r="H599" s="29" t="s">
        <v>2337</v>
      </c>
      <c r="I599" s="29" t="s">
        <v>2338</v>
      </c>
      <c r="J599" s="29"/>
      <c r="K599" s="18" t="s">
        <v>55</v>
      </c>
      <c r="L599" s="36">
        <v>100</v>
      </c>
      <c r="M599" s="20" t="s">
        <v>56</v>
      </c>
      <c r="N599" s="18" t="s">
        <v>57</v>
      </c>
      <c r="O599" s="36" t="s">
        <v>58</v>
      </c>
      <c r="P599" s="18" t="s">
        <v>57</v>
      </c>
      <c r="Q599" s="18" t="s">
        <v>59</v>
      </c>
      <c r="R599" s="18" t="s">
        <v>1107</v>
      </c>
      <c r="S599" s="17" t="s">
        <v>2339</v>
      </c>
      <c r="T599" s="20" t="s">
        <v>157</v>
      </c>
      <c r="U599" s="18" t="s">
        <v>129</v>
      </c>
      <c r="V599" s="17">
        <v>1</v>
      </c>
      <c r="W599" s="67">
        <v>1627000</v>
      </c>
      <c r="X599" s="67">
        <v>0</v>
      </c>
      <c r="Y599" s="23">
        <f t="shared" si="21"/>
        <v>0</v>
      </c>
      <c r="Z599" s="68"/>
      <c r="AA599" s="68" t="s">
        <v>65</v>
      </c>
      <c r="AB599" s="18">
        <v>11</v>
      </c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  <c r="IH599" s="14"/>
      <c r="II599" s="14"/>
      <c r="IJ599" s="14"/>
      <c r="IK599" s="14"/>
      <c r="IL599" s="14"/>
      <c r="IM599" s="14"/>
      <c r="IN599" s="14"/>
      <c r="IO599" s="14"/>
      <c r="IP599" s="14"/>
    </row>
    <row r="600" spans="1:250" s="119" customFormat="1" ht="103.5" customHeight="1">
      <c r="A600" s="17" t="s">
        <v>2340</v>
      </c>
      <c r="B600" s="18" t="s">
        <v>48</v>
      </c>
      <c r="C600" s="18" t="s">
        <v>49</v>
      </c>
      <c r="D600" s="18" t="s">
        <v>2334</v>
      </c>
      <c r="E600" s="18" t="s">
        <v>837</v>
      </c>
      <c r="F600" s="18" t="s">
        <v>2335</v>
      </c>
      <c r="G600" s="29" t="s">
        <v>2336</v>
      </c>
      <c r="H600" s="29" t="s">
        <v>2337</v>
      </c>
      <c r="I600" s="29" t="s">
        <v>2338</v>
      </c>
      <c r="J600" s="29"/>
      <c r="K600" s="18" t="s">
        <v>55</v>
      </c>
      <c r="L600" s="36">
        <v>100</v>
      </c>
      <c r="M600" s="20" t="s">
        <v>56</v>
      </c>
      <c r="N600" s="18" t="s">
        <v>57</v>
      </c>
      <c r="O600" s="36" t="s">
        <v>99</v>
      </c>
      <c r="P600" s="18" t="s">
        <v>57</v>
      </c>
      <c r="Q600" s="18" t="s">
        <v>59</v>
      </c>
      <c r="R600" s="18" t="s">
        <v>1107</v>
      </c>
      <c r="S600" s="17" t="s">
        <v>2339</v>
      </c>
      <c r="T600" s="20" t="s">
        <v>157</v>
      </c>
      <c r="U600" s="18" t="s">
        <v>129</v>
      </c>
      <c r="V600" s="17">
        <v>1</v>
      </c>
      <c r="W600" s="67">
        <v>1627000</v>
      </c>
      <c r="X600" s="67">
        <v>0</v>
      </c>
      <c r="Y600" s="23">
        <f t="shared" si="21"/>
        <v>0</v>
      </c>
      <c r="Z600" s="68"/>
      <c r="AA600" s="68" t="s">
        <v>65</v>
      </c>
      <c r="AB600" s="18">
        <v>11</v>
      </c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  <c r="IH600" s="14"/>
      <c r="II600" s="14"/>
      <c r="IJ600" s="14"/>
      <c r="IK600" s="14"/>
      <c r="IL600" s="14"/>
      <c r="IM600" s="14"/>
      <c r="IN600" s="14"/>
      <c r="IO600" s="14"/>
      <c r="IP600" s="14"/>
    </row>
    <row r="601" spans="1:250" s="119" customFormat="1" ht="112.5" customHeight="1">
      <c r="A601" s="17" t="s">
        <v>2341</v>
      </c>
      <c r="B601" s="18" t="s">
        <v>48</v>
      </c>
      <c r="C601" s="18" t="s">
        <v>49</v>
      </c>
      <c r="D601" s="18" t="s">
        <v>2334</v>
      </c>
      <c r="E601" s="18" t="s">
        <v>837</v>
      </c>
      <c r="F601" s="18" t="s">
        <v>2335</v>
      </c>
      <c r="G601" s="29" t="s">
        <v>2336</v>
      </c>
      <c r="H601" s="29" t="s">
        <v>2337</v>
      </c>
      <c r="I601" s="29" t="s">
        <v>2338</v>
      </c>
      <c r="J601" s="29"/>
      <c r="K601" s="18" t="s">
        <v>55</v>
      </c>
      <c r="L601" s="36">
        <v>100</v>
      </c>
      <c r="M601" s="20" t="s">
        <v>56</v>
      </c>
      <c r="N601" s="18" t="s">
        <v>57</v>
      </c>
      <c r="O601" s="36" t="s">
        <v>1067</v>
      </c>
      <c r="P601" s="18" t="s">
        <v>57</v>
      </c>
      <c r="Q601" s="18" t="s">
        <v>59</v>
      </c>
      <c r="R601" s="18" t="s">
        <v>1107</v>
      </c>
      <c r="S601" s="17" t="s">
        <v>2339</v>
      </c>
      <c r="T601" s="20" t="s">
        <v>157</v>
      </c>
      <c r="U601" s="18" t="s">
        <v>129</v>
      </c>
      <c r="V601" s="17">
        <v>1</v>
      </c>
      <c r="W601" s="67">
        <v>1627000</v>
      </c>
      <c r="X601" s="67">
        <f>V601*W601</f>
        <v>1627000</v>
      </c>
      <c r="Y601" s="23">
        <f t="shared" si="21"/>
        <v>1822240.0000000002</v>
      </c>
      <c r="Z601" s="68"/>
      <c r="AA601" s="68" t="s">
        <v>65</v>
      </c>
      <c r="AB601" s="18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  <c r="IH601" s="14"/>
      <c r="II601" s="14"/>
      <c r="IJ601" s="14"/>
      <c r="IK601" s="14"/>
      <c r="IL601" s="14"/>
      <c r="IM601" s="14"/>
      <c r="IN601" s="14"/>
      <c r="IO601" s="14"/>
      <c r="IP601" s="14"/>
    </row>
    <row r="602" spans="1:251" ht="48" customHeight="1">
      <c r="A602" s="17" t="s">
        <v>2342</v>
      </c>
      <c r="B602" s="18" t="s">
        <v>48</v>
      </c>
      <c r="C602" s="18" t="s">
        <v>49</v>
      </c>
      <c r="D602" s="29" t="s">
        <v>2343</v>
      </c>
      <c r="E602" s="29" t="s">
        <v>2344</v>
      </c>
      <c r="F602" s="29" t="s">
        <v>2345</v>
      </c>
      <c r="G602" s="29" t="s">
        <v>2346</v>
      </c>
      <c r="H602" s="29" t="s">
        <v>2347</v>
      </c>
      <c r="I602" s="17"/>
      <c r="J602" s="17"/>
      <c r="K602" s="17" t="s">
        <v>72</v>
      </c>
      <c r="L602" s="18">
        <v>0</v>
      </c>
      <c r="M602" s="18">
        <v>231010000</v>
      </c>
      <c r="N602" s="108" t="s">
        <v>57</v>
      </c>
      <c r="O602" s="18" t="s">
        <v>73</v>
      </c>
      <c r="P602" s="108" t="s">
        <v>57</v>
      </c>
      <c r="Q602" s="18" t="s">
        <v>59</v>
      </c>
      <c r="R602" s="36" t="s">
        <v>501</v>
      </c>
      <c r="S602" s="20" t="s">
        <v>2348</v>
      </c>
      <c r="T602" s="120">
        <v>796</v>
      </c>
      <c r="U602" s="121" t="s">
        <v>129</v>
      </c>
      <c r="V602" s="17">
        <v>14</v>
      </c>
      <c r="W602" s="122">
        <v>80000</v>
      </c>
      <c r="X602" s="123">
        <v>0</v>
      </c>
      <c r="Y602" s="22">
        <f t="shared" si="21"/>
        <v>0</v>
      </c>
      <c r="Z602" s="124"/>
      <c r="AA602" s="125" t="s">
        <v>65</v>
      </c>
      <c r="AB602" s="18">
        <v>11.18</v>
      </c>
      <c r="AC602" s="126"/>
      <c r="AD602" s="126"/>
      <c r="AE602" s="126"/>
      <c r="AF602" s="126"/>
      <c r="AG602" s="126"/>
      <c r="AH602" s="126"/>
      <c r="AI602" s="126"/>
      <c r="AJ602" s="126"/>
      <c r="AK602" s="126"/>
      <c r="AL602" s="126"/>
      <c r="AM602" s="126"/>
      <c r="AN602" s="126"/>
      <c r="AO602" s="126"/>
      <c r="AP602" s="126"/>
      <c r="AQ602" s="126"/>
      <c r="AR602" s="126"/>
      <c r="AS602" s="126"/>
      <c r="AT602" s="126"/>
      <c r="AU602" s="126"/>
      <c r="AV602" s="126"/>
      <c r="AW602" s="126"/>
      <c r="AX602" s="126"/>
      <c r="AY602" s="126"/>
      <c r="AZ602" s="126"/>
      <c r="BA602" s="126"/>
      <c r="BB602" s="126"/>
      <c r="BC602" s="126"/>
      <c r="BD602" s="126"/>
      <c r="BE602" s="126"/>
      <c r="BF602" s="126"/>
      <c r="BG602" s="126"/>
      <c r="BH602" s="126"/>
      <c r="BI602" s="126"/>
      <c r="BJ602" s="126"/>
      <c r="BK602" s="126"/>
      <c r="BL602" s="126"/>
      <c r="BM602" s="126"/>
      <c r="BN602" s="126"/>
      <c r="BO602" s="126"/>
      <c r="BP602" s="126"/>
      <c r="BQ602" s="126"/>
      <c r="BR602" s="126"/>
      <c r="BS602" s="126"/>
      <c r="BT602" s="126"/>
      <c r="BU602" s="126"/>
      <c r="BV602" s="126"/>
      <c r="BW602" s="126"/>
      <c r="BX602" s="126"/>
      <c r="BY602" s="126"/>
      <c r="BZ602" s="126"/>
      <c r="CA602" s="126"/>
      <c r="CB602" s="126"/>
      <c r="CC602" s="126"/>
      <c r="CD602" s="126"/>
      <c r="CE602" s="126"/>
      <c r="CF602" s="126"/>
      <c r="CG602" s="126"/>
      <c r="CH602" s="126"/>
      <c r="CI602" s="126"/>
      <c r="CJ602" s="126"/>
      <c r="CK602" s="126"/>
      <c r="CL602" s="126"/>
      <c r="CM602" s="126"/>
      <c r="CN602" s="126"/>
      <c r="CO602" s="126"/>
      <c r="CP602" s="126"/>
      <c r="CQ602" s="126"/>
      <c r="CR602" s="126"/>
      <c r="CS602" s="126"/>
      <c r="CT602" s="126"/>
      <c r="CU602" s="126"/>
      <c r="CV602" s="126"/>
      <c r="CW602" s="126"/>
      <c r="CX602" s="126"/>
      <c r="CY602" s="126"/>
      <c r="CZ602" s="126"/>
      <c r="DA602" s="126"/>
      <c r="DB602" s="126"/>
      <c r="DC602" s="126"/>
      <c r="DD602" s="126"/>
      <c r="DE602" s="126"/>
      <c r="DF602" s="126"/>
      <c r="DG602" s="126"/>
      <c r="DH602" s="126"/>
      <c r="DI602" s="126"/>
      <c r="DJ602" s="126"/>
      <c r="DK602" s="126"/>
      <c r="DL602" s="126"/>
      <c r="DM602" s="126"/>
      <c r="DN602" s="126"/>
      <c r="DO602" s="126"/>
      <c r="DP602" s="126"/>
      <c r="DQ602" s="126"/>
      <c r="DR602" s="126"/>
      <c r="DS602" s="126"/>
      <c r="DT602" s="126"/>
      <c r="DU602" s="126"/>
      <c r="DV602" s="126"/>
      <c r="DW602" s="126"/>
      <c r="DX602" s="126"/>
      <c r="DY602" s="126"/>
      <c r="DZ602" s="126"/>
      <c r="EA602" s="126"/>
      <c r="EB602" s="126"/>
      <c r="EC602" s="126"/>
      <c r="ED602" s="126"/>
      <c r="EE602" s="126"/>
      <c r="EF602" s="126"/>
      <c r="EG602" s="126"/>
      <c r="EH602" s="126"/>
      <c r="EI602" s="126"/>
      <c r="EJ602" s="126"/>
      <c r="EK602" s="126"/>
      <c r="EL602" s="126"/>
      <c r="EM602" s="126"/>
      <c r="EN602" s="126"/>
      <c r="EO602" s="126"/>
      <c r="EP602" s="126"/>
      <c r="EQ602" s="126"/>
      <c r="ER602" s="126"/>
      <c r="ES602" s="126"/>
      <c r="ET602" s="126"/>
      <c r="EU602" s="126"/>
      <c r="EV602" s="126"/>
      <c r="EW602" s="126"/>
      <c r="EX602" s="126"/>
      <c r="EY602" s="126"/>
      <c r="EZ602" s="126"/>
      <c r="FA602" s="126"/>
      <c r="FB602" s="126"/>
      <c r="FC602" s="126"/>
      <c r="FD602" s="126"/>
      <c r="FE602" s="126"/>
      <c r="FF602" s="126"/>
      <c r="FG602" s="126"/>
      <c r="FH602" s="126"/>
      <c r="FI602" s="126"/>
      <c r="FJ602" s="126"/>
      <c r="FK602" s="126"/>
      <c r="FL602" s="126"/>
      <c r="FM602" s="126"/>
      <c r="FN602" s="126"/>
      <c r="FO602" s="126"/>
      <c r="FP602" s="126"/>
      <c r="FQ602" s="126"/>
      <c r="FR602" s="126"/>
      <c r="FS602" s="126"/>
      <c r="FT602" s="126"/>
      <c r="FU602" s="126"/>
      <c r="FV602" s="126"/>
      <c r="FW602" s="126"/>
      <c r="FX602" s="126"/>
      <c r="FY602" s="126"/>
      <c r="FZ602" s="126"/>
      <c r="GA602" s="126"/>
      <c r="GB602" s="126"/>
      <c r="GC602" s="126"/>
      <c r="GD602" s="126"/>
      <c r="GE602" s="126"/>
      <c r="GF602" s="126"/>
      <c r="GG602" s="126"/>
      <c r="GH602" s="126"/>
      <c r="GI602" s="126"/>
      <c r="GJ602" s="126"/>
      <c r="GK602" s="126"/>
      <c r="GL602" s="126"/>
      <c r="GM602" s="126"/>
      <c r="GN602" s="126"/>
      <c r="GO602" s="126"/>
      <c r="GP602" s="126"/>
      <c r="GQ602" s="126"/>
      <c r="GR602" s="126"/>
      <c r="GS602" s="126"/>
      <c r="GT602" s="126"/>
      <c r="GU602" s="126"/>
      <c r="GV602" s="126"/>
      <c r="GW602" s="126"/>
      <c r="GX602" s="126"/>
      <c r="GY602" s="126"/>
      <c r="GZ602" s="126"/>
      <c r="HA602" s="126"/>
      <c r="HB602" s="126"/>
      <c r="HC602" s="126"/>
      <c r="HD602" s="126"/>
      <c r="HE602" s="126"/>
      <c r="HF602" s="126"/>
      <c r="HG602" s="126"/>
      <c r="HH602" s="126"/>
      <c r="HI602" s="126"/>
      <c r="HJ602" s="126"/>
      <c r="HK602" s="126"/>
      <c r="HL602" s="126"/>
      <c r="HM602" s="126"/>
      <c r="HN602" s="126"/>
      <c r="HO602" s="126"/>
      <c r="HP602" s="126"/>
      <c r="HQ602" s="126"/>
      <c r="HR602" s="126"/>
      <c r="HS602" s="126"/>
      <c r="HT602" s="126"/>
      <c r="HU602" s="126"/>
      <c r="HV602" s="126"/>
      <c r="HW602" s="126"/>
      <c r="HX602" s="126"/>
      <c r="HY602" s="126"/>
      <c r="HZ602" s="126"/>
      <c r="IA602" s="126"/>
      <c r="IB602" s="126"/>
      <c r="IC602" s="126"/>
      <c r="ID602" s="126"/>
      <c r="IE602" s="126"/>
      <c r="IF602" s="126"/>
      <c r="IG602" s="126"/>
      <c r="IH602" s="126"/>
      <c r="II602" s="126"/>
      <c r="IJ602" s="126"/>
      <c r="IK602" s="126"/>
      <c r="IL602" s="126"/>
      <c r="IM602" s="126"/>
      <c r="IN602" s="126"/>
      <c r="IO602" s="126"/>
      <c r="IP602" s="126"/>
      <c r="IQ602" s="126"/>
    </row>
    <row r="603" spans="1:251" ht="48" customHeight="1">
      <c r="A603" s="17" t="s">
        <v>2349</v>
      </c>
      <c r="B603" s="18" t="s">
        <v>48</v>
      </c>
      <c r="C603" s="18" t="s">
        <v>49</v>
      </c>
      <c r="D603" s="29" t="s">
        <v>2343</v>
      </c>
      <c r="E603" s="29" t="s">
        <v>2344</v>
      </c>
      <c r="F603" s="29" t="s">
        <v>2345</v>
      </c>
      <c r="G603" s="29" t="s">
        <v>2346</v>
      </c>
      <c r="H603" s="29" t="s">
        <v>2347</v>
      </c>
      <c r="I603" s="17"/>
      <c r="J603" s="17"/>
      <c r="K603" s="17" t="s">
        <v>72</v>
      </c>
      <c r="L603" s="18">
        <v>0</v>
      </c>
      <c r="M603" s="18">
        <v>231010000</v>
      </c>
      <c r="N603" s="108" t="s">
        <v>57</v>
      </c>
      <c r="O603" s="18" t="s">
        <v>789</v>
      </c>
      <c r="P603" s="108" t="s">
        <v>57</v>
      </c>
      <c r="Q603" s="18" t="s">
        <v>59</v>
      </c>
      <c r="R603" s="36" t="s">
        <v>501</v>
      </c>
      <c r="S603" s="20" t="s">
        <v>2348</v>
      </c>
      <c r="T603" s="120">
        <v>796</v>
      </c>
      <c r="U603" s="121" t="s">
        <v>129</v>
      </c>
      <c r="V603" s="17">
        <v>5</v>
      </c>
      <c r="W603" s="122">
        <v>80000</v>
      </c>
      <c r="X603" s="123">
        <v>0</v>
      </c>
      <c r="Y603" s="22">
        <f t="shared" si="21"/>
        <v>0</v>
      </c>
      <c r="Z603" s="124"/>
      <c r="AA603" s="125" t="s">
        <v>65</v>
      </c>
      <c r="AB603" s="18" t="s">
        <v>2350</v>
      </c>
      <c r="AC603" s="126"/>
      <c r="AD603" s="126"/>
      <c r="AE603" s="126"/>
      <c r="AF603" s="126"/>
      <c r="AG603" s="126"/>
      <c r="AH603" s="126"/>
      <c r="AI603" s="126"/>
      <c r="AJ603" s="126"/>
      <c r="AK603" s="126"/>
      <c r="AL603" s="126"/>
      <c r="AM603" s="126"/>
      <c r="AN603" s="126"/>
      <c r="AO603" s="126"/>
      <c r="AP603" s="126"/>
      <c r="AQ603" s="126"/>
      <c r="AR603" s="126"/>
      <c r="AS603" s="126"/>
      <c r="AT603" s="126"/>
      <c r="AU603" s="126"/>
      <c r="AV603" s="126"/>
      <c r="AW603" s="126"/>
      <c r="AX603" s="126"/>
      <c r="AY603" s="126"/>
      <c r="AZ603" s="126"/>
      <c r="BA603" s="126"/>
      <c r="BB603" s="126"/>
      <c r="BC603" s="126"/>
      <c r="BD603" s="126"/>
      <c r="BE603" s="126"/>
      <c r="BF603" s="126"/>
      <c r="BG603" s="126"/>
      <c r="BH603" s="126"/>
      <c r="BI603" s="126"/>
      <c r="BJ603" s="126"/>
      <c r="BK603" s="126"/>
      <c r="BL603" s="126"/>
      <c r="BM603" s="126"/>
      <c r="BN603" s="126"/>
      <c r="BO603" s="126"/>
      <c r="BP603" s="126"/>
      <c r="BQ603" s="126"/>
      <c r="BR603" s="126"/>
      <c r="BS603" s="126"/>
      <c r="BT603" s="126"/>
      <c r="BU603" s="126"/>
      <c r="BV603" s="126"/>
      <c r="BW603" s="126"/>
      <c r="BX603" s="126"/>
      <c r="BY603" s="126"/>
      <c r="BZ603" s="126"/>
      <c r="CA603" s="126"/>
      <c r="CB603" s="126"/>
      <c r="CC603" s="126"/>
      <c r="CD603" s="126"/>
      <c r="CE603" s="126"/>
      <c r="CF603" s="126"/>
      <c r="CG603" s="126"/>
      <c r="CH603" s="126"/>
      <c r="CI603" s="126"/>
      <c r="CJ603" s="126"/>
      <c r="CK603" s="126"/>
      <c r="CL603" s="126"/>
      <c r="CM603" s="126"/>
      <c r="CN603" s="126"/>
      <c r="CO603" s="126"/>
      <c r="CP603" s="126"/>
      <c r="CQ603" s="126"/>
      <c r="CR603" s="126"/>
      <c r="CS603" s="126"/>
      <c r="CT603" s="126"/>
      <c r="CU603" s="126"/>
      <c r="CV603" s="126"/>
      <c r="CW603" s="126"/>
      <c r="CX603" s="126"/>
      <c r="CY603" s="126"/>
      <c r="CZ603" s="126"/>
      <c r="DA603" s="126"/>
      <c r="DB603" s="126"/>
      <c r="DC603" s="126"/>
      <c r="DD603" s="126"/>
      <c r="DE603" s="126"/>
      <c r="DF603" s="126"/>
      <c r="DG603" s="126"/>
      <c r="DH603" s="126"/>
      <c r="DI603" s="126"/>
      <c r="DJ603" s="126"/>
      <c r="DK603" s="126"/>
      <c r="DL603" s="126"/>
      <c r="DM603" s="126"/>
      <c r="DN603" s="126"/>
      <c r="DO603" s="126"/>
      <c r="DP603" s="126"/>
      <c r="DQ603" s="126"/>
      <c r="DR603" s="126"/>
      <c r="DS603" s="126"/>
      <c r="DT603" s="126"/>
      <c r="DU603" s="126"/>
      <c r="DV603" s="126"/>
      <c r="DW603" s="126"/>
      <c r="DX603" s="126"/>
      <c r="DY603" s="126"/>
      <c r="DZ603" s="126"/>
      <c r="EA603" s="126"/>
      <c r="EB603" s="126"/>
      <c r="EC603" s="126"/>
      <c r="ED603" s="126"/>
      <c r="EE603" s="126"/>
      <c r="EF603" s="126"/>
      <c r="EG603" s="126"/>
      <c r="EH603" s="126"/>
      <c r="EI603" s="126"/>
      <c r="EJ603" s="126"/>
      <c r="EK603" s="126"/>
      <c r="EL603" s="126"/>
      <c r="EM603" s="126"/>
      <c r="EN603" s="126"/>
      <c r="EO603" s="126"/>
      <c r="EP603" s="126"/>
      <c r="EQ603" s="126"/>
      <c r="ER603" s="126"/>
      <c r="ES603" s="126"/>
      <c r="ET603" s="126"/>
      <c r="EU603" s="126"/>
      <c r="EV603" s="126"/>
      <c r="EW603" s="126"/>
      <c r="EX603" s="126"/>
      <c r="EY603" s="126"/>
      <c r="EZ603" s="126"/>
      <c r="FA603" s="126"/>
      <c r="FB603" s="126"/>
      <c r="FC603" s="126"/>
      <c r="FD603" s="126"/>
      <c r="FE603" s="126"/>
      <c r="FF603" s="126"/>
      <c r="FG603" s="126"/>
      <c r="FH603" s="126"/>
      <c r="FI603" s="126"/>
      <c r="FJ603" s="126"/>
      <c r="FK603" s="126"/>
      <c r="FL603" s="126"/>
      <c r="FM603" s="126"/>
      <c r="FN603" s="126"/>
      <c r="FO603" s="126"/>
      <c r="FP603" s="126"/>
      <c r="FQ603" s="126"/>
      <c r="FR603" s="126"/>
      <c r="FS603" s="126"/>
      <c r="FT603" s="126"/>
      <c r="FU603" s="126"/>
      <c r="FV603" s="126"/>
      <c r="FW603" s="126"/>
      <c r="FX603" s="126"/>
      <c r="FY603" s="126"/>
      <c r="FZ603" s="126"/>
      <c r="GA603" s="126"/>
      <c r="GB603" s="126"/>
      <c r="GC603" s="126"/>
      <c r="GD603" s="126"/>
      <c r="GE603" s="126"/>
      <c r="GF603" s="126"/>
      <c r="GG603" s="126"/>
      <c r="GH603" s="126"/>
      <c r="GI603" s="126"/>
      <c r="GJ603" s="126"/>
      <c r="GK603" s="126"/>
      <c r="GL603" s="126"/>
      <c r="GM603" s="126"/>
      <c r="GN603" s="126"/>
      <c r="GO603" s="126"/>
      <c r="GP603" s="126"/>
      <c r="GQ603" s="126"/>
      <c r="GR603" s="126"/>
      <c r="GS603" s="126"/>
      <c r="GT603" s="126"/>
      <c r="GU603" s="126"/>
      <c r="GV603" s="126"/>
      <c r="GW603" s="126"/>
      <c r="GX603" s="126"/>
      <c r="GY603" s="126"/>
      <c r="GZ603" s="126"/>
      <c r="HA603" s="126"/>
      <c r="HB603" s="126"/>
      <c r="HC603" s="126"/>
      <c r="HD603" s="126"/>
      <c r="HE603" s="126"/>
      <c r="HF603" s="126"/>
      <c r="HG603" s="126"/>
      <c r="HH603" s="126"/>
      <c r="HI603" s="126"/>
      <c r="HJ603" s="126"/>
      <c r="HK603" s="126"/>
      <c r="HL603" s="126"/>
      <c r="HM603" s="126"/>
      <c r="HN603" s="126"/>
      <c r="HO603" s="126"/>
      <c r="HP603" s="126"/>
      <c r="HQ603" s="126"/>
      <c r="HR603" s="126"/>
      <c r="HS603" s="126"/>
      <c r="HT603" s="126"/>
      <c r="HU603" s="126"/>
      <c r="HV603" s="126"/>
      <c r="HW603" s="126"/>
      <c r="HX603" s="126"/>
      <c r="HY603" s="126"/>
      <c r="HZ603" s="126"/>
      <c r="IA603" s="126"/>
      <c r="IB603" s="126"/>
      <c r="IC603" s="126"/>
      <c r="ID603" s="126"/>
      <c r="IE603" s="126"/>
      <c r="IF603" s="126"/>
      <c r="IG603" s="126"/>
      <c r="IH603" s="126"/>
      <c r="II603" s="126"/>
      <c r="IJ603" s="126"/>
      <c r="IK603" s="126"/>
      <c r="IL603" s="126"/>
      <c r="IM603" s="126"/>
      <c r="IN603" s="126"/>
      <c r="IO603" s="126"/>
      <c r="IP603" s="126"/>
      <c r="IQ603" s="126"/>
    </row>
    <row r="604" spans="1:251" ht="48" customHeight="1">
      <c r="A604" s="17" t="s">
        <v>2351</v>
      </c>
      <c r="B604" s="18" t="s">
        <v>48</v>
      </c>
      <c r="C604" s="18" t="s">
        <v>49</v>
      </c>
      <c r="D604" s="29" t="s">
        <v>2343</v>
      </c>
      <c r="E604" s="29" t="s">
        <v>2344</v>
      </c>
      <c r="F604" s="29" t="s">
        <v>2345</v>
      </c>
      <c r="G604" s="29" t="s">
        <v>2346</v>
      </c>
      <c r="H604" s="29" t="s">
        <v>2347</v>
      </c>
      <c r="I604" s="17"/>
      <c r="J604" s="17"/>
      <c r="K604" s="12" t="s">
        <v>55</v>
      </c>
      <c r="L604" s="18">
        <v>0</v>
      </c>
      <c r="M604" s="18">
        <v>231010000</v>
      </c>
      <c r="N604" s="108" t="s">
        <v>57</v>
      </c>
      <c r="O604" s="18" t="s">
        <v>789</v>
      </c>
      <c r="P604" s="108" t="s">
        <v>57</v>
      </c>
      <c r="Q604" s="18" t="s">
        <v>59</v>
      </c>
      <c r="R604" s="36" t="s">
        <v>501</v>
      </c>
      <c r="S604" s="18" t="s">
        <v>2352</v>
      </c>
      <c r="T604" s="120">
        <v>796</v>
      </c>
      <c r="U604" s="121" t="s">
        <v>129</v>
      </c>
      <c r="V604" s="17">
        <v>10</v>
      </c>
      <c r="W604" s="122">
        <v>102500</v>
      </c>
      <c r="X604" s="122">
        <f>W604*V604</f>
        <v>1025000</v>
      </c>
      <c r="Y604" s="23">
        <f t="shared" si="21"/>
        <v>1148000</v>
      </c>
      <c r="Z604" s="124"/>
      <c r="AA604" s="125" t="s">
        <v>65</v>
      </c>
      <c r="AB604" s="18"/>
      <c r="AC604" s="126"/>
      <c r="AD604" s="126"/>
      <c r="AE604" s="126"/>
      <c r="AF604" s="126"/>
      <c r="AG604" s="126"/>
      <c r="AH604" s="126"/>
      <c r="AI604" s="126"/>
      <c r="AJ604" s="126"/>
      <c r="AK604" s="126"/>
      <c r="AL604" s="126"/>
      <c r="AM604" s="126"/>
      <c r="AN604" s="126"/>
      <c r="AO604" s="126"/>
      <c r="AP604" s="126"/>
      <c r="AQ604" s="126"/>
      <c r="AR604" s="126"/>
      <c r="AS604" s="126"/>
      <c r="AT604" s="126"/>
      <c r="AU604" s="126"/>
      <c r="AV604" s="126"/>
      <c r="AW604" s="126"/>
      <c r="AX604" s="126"/>
      <c r="AY604" s="126"/>
      <c r="AZ604" s="126"/>
      <c r="BA604" s="126"/>
      <c r="BB604" s="126"/>
      <c r="BC604" s="126"/>
      <c r="BD604" s="126"/>
      <c r="BE604" s="126"/>
      <c r="BF604" s="126"/>
      <c r="BG604" s="126"/>
      <c r="BH604" s="126"/>
      <c r="BI604" s="126"/>
      <c r="BJ604" s="126"/>
      <c r="BK604" s="126"/>
      <c r="BL604" s="126"/>
      <c r="BM604" s="126"/>
      <c r="BN604" s="126"/>
      <c r="BO604" s="126"/>
      <c r="BP604" s="126"/>
      <c r="BQ604" s="126"/>
      <c r="BR604" s="126"/>
      <c r="BS604" s="126"/>
      <c r="BT604" s="126"/>
      <c r="BU604" s="126"/>
      <c r="BV604" s="126"/>
      <c r="BW604" s="126"/>
      <c r="BX604" s="126"/>
      <c r="BY604" s="126"/>
      <c r="BZ604" s="126"/>
      <c r="CA604" s="126"/>
      <c r="CB604" s="126"/>
      <c r="CC604" s="126"/>
      <c r="CD604" s="126"/>
      <c r="CE604" s="126"/>
      <c r="CF604" s="126"/>
      <c r="CG604" s="126"/>
      <c r="CH604" s="126"/>
      <c r="CI604" s="126"/>
      <c r="CJ604" s="126"/>
      <c r="CK604" s="126"/>
      <c r="CL604" s="126"/>
      <c r="CM604" s="126"/>
      <c r="CN604" s="126"/>
      <c r="CO604" s="126"/>
      <c r="CP604" s="126"/>
      <c r="CQ604" s="126"/>
      <c r="CR604" s="126"/>
      <c r="CS604" s="126"/>
      <c r="CT604" s="126"/>
      <c r="CU604" s="126"/>
      <c r="CV604" s="126"/>
      <c r="CW604" s="126"/>
      <c r="CX604" s="126"/>
      <c r="CY604" s="126"/>
      <c r="CZ604" s="126"/>
      <c r="DA604" s="126"/>
      <c r="DB604" s="126"/>
      <c r="DC604" s="126"/>
      <c r="DD604" s="126"/>
      <c r="DE604" s="126"/>
      <c r="DF604" s="126"/>
      <c r="DG604" s="126"/>
      <c r="DH604" s="126"/>
      <c r="DI604" s="126"/>
      <c r="DJ604" s="126"/>
      <c r="DK604" s="126"/>
      <c r="DL604" s="126"/>
      <c r="DM604" s="126"/>
      <c r="DN604" s="126"/>
      <c r="DO604" s="126"/>
      <c r="DP604" s="126"/>
      <c r="DQ604" s="126"/>
      <c r="DR604" s="126"/>
      <c r="DS604" s="126"/>
      <c r="DT604" s="126"/>
      <c r="DU604" s="126"/>
      <c r="DV604" s="126"/>
      <c r="DW604" s="126"/>
      <c r="DX604" s="126"/>
      <c r="DY604" s="126"/>
      <c r="DZ604" s="126"/>
      <c r="EA604" s="126"/>
      <c r="EB604" s="126"/>
      <c r="EC604" s="126"/>
      <c r="ED604" s="126"/>
      <c r="EE604" s="126"/>
      <c r="EF604" s="126"/>
      <c r="EG604" s="126"/>
      <c r="EH604" s="126"/>
      <c r="EI604" s="126"/>
      <c r="EJ604" s="126"/>
      <c r="EK604" s="126"/>
      <c r="EL604" s="126"/>
      <c r="EM604" s="126"/>
      <c r="EN604" s="126"/>
      <c r="EO604" s="126"/>
      <c r="EP604" s="126"/>
      <c r="EQ604" s="126"/>
      <c r="ER604" s="126"/>
      <c r="ES604" s="126"/>
      <c r="ET604" s="126"/>
      <c r="EU604" s="126"/>
      <c r="EV604" s="126"/>
      <c r="EW604" s="126"/>
      <c r="EX604" s="126"/>
      <c r="EY604" s="126"/>
      <c r="EZ604" s="126"/>
      <c r="FA604" s="126"/>
      <c r="FB604" s="126"/>
      <c r="FC604" s="126"/>
      <c r="FD604" s="126"/>
      <c r="FE604" s="126"/>
      <c r="FF604" s="126"/>
      <c r="FG604" s="126"/>
      <c r="FH604" s="126"/>
      <c r="FI604" s="126"/>
      <c r="FJ604" s="126"/>
      <c r="FK604" s="126"/>
      <c r="FL604" s="126"/>
      <c r="FM604" s="126"/>
      <c r="FN604" s="126"/>
      <c r="FO604" s="126"/>
      <c r="FP604" s="126"/>
      <c r="FQ604" s="126"/>
      <c r="FR604" s="126"/>
      <c r="FS604" s="126"/>
      <c r="FT604" s="126"/>
      <c r="FU604" s="126"/>
      <c r="FV604" s="126"/>
      <c r="FW604" s="126"/>
      <c r="FX604" s="126"/>
      <c r="FY604" s="126"/>
      <c r="FZ604" s="126"/>
      <c r="GA604" s="126"/>
      <c r="GB604" s="126"/>
      <c r="GC604" s="126"/>
      <c r="GD604" s="126"/>
      <c r="GE604" s="126"/>
      <c r="GF604" s="126"/>
      <c r="GG604" s="126"/>
      <c r="GH604" s="126"/>
      <c r="GI604" s="126"/>
      <c r="GJ604" s="126"/>
      <c r="GK604" s="126"/>
      <c r="GL604" s="126"/>
      <c r="GM604" s="126"/>
      <c r="GN604" s="126"/>
      <c r="GO604" s="126"/>
      <c r="GP604" s="126"/>
      <c r="GQ604" s="126"/>
      <c r="GR604" s="126"/>
      <c r="GS604" s="126"/>
      <c r="GT604" s="126"/>
      <c r="GU604" s="126"/>
      <c r="GV604" s="126"/>
      <c r="GW604" s="126"/>
      <c r="GX604" s="126"/>
      <c r="GY604" s="126"/>
      <c r="GZ604" s="126"/>
      <c r="HA604" s="126"/>
      <c r="HB604" s="126"/>
      <c r="HC604" s="126"/>
      <c r="HD604" s="126"/>
      <c r="HE604" s="126"/>
      <c r="HF604" s="126"/>
      <c r="HG604" s="126"/>
      <c r="HH604" s="126"/>
      <c r="HI604" s="126"/>
      <c r="HJ604" s="126"/>
      <c r="HK604" s="126"/>
      <c r="HL604" s="126"/>
      <c r="HM604" s="126"/>
      <c r="HN604" s="126"/>
      <c r="HO604" s="126"/>
      <c r="HP604" s="126"/>
      <c r="HQ604" s="126"/>
      <c r="HR604" s="126"/>
      <c r="HS604" s="126"/>
      <c r="HT604" s="126"/>
      <c r="HU604" s="126"/>
      <c r="HV604" s="126"/>
      <c r="HW604" s="126"/>
      <c r="HX604" s="126"/>
      <c r="HY604" s="126"/>
      <c r="HZ604" s="126"/>
      <c r="IA604" s="126"/>
      <c r="IB604" s="126"/>
      <c r="IC604" s="126"/>
      <c r="ID604" s="126"/>
      <c r="IE604" s="126"/>
      <c r="IF604" s="126"/>
      <c r="IG604" s="126"/>
      <c r="IH604" s="126"/>
      <c r="II604" s="126"/>
      <c r="IJ604" s="126"/>
      <c r="IK604" s="126"/>
      <c r="IL604" s="126"/>
      <c r="IM604" s="126"/>
      <c r="IN604" s="126"/>
      <c r="IO604" s="126"/>
      <c r="IP604" s="126"/>
      <c r="IQ604" s="126"/>
    </row>
    <row r="605" spans="1:251" ht="43.5" customHeight="1">
      <c r="A605" s="17" t="s">
        <v>2353</v>
      </c>
      <c r="B605" s="18" t="s">
        <v>48</v>
      </c>
      <c r="C605" s="18" t="s">
        <v>49</v>
      </c>
      <c r="D605" s="29" t="s">
        <v>2354</v>
      </c>
      <c r="E605" s="29" t="s">
        <v>2355</v>
      </c>
      <c r="F605" s="29" t="s">
        <v>2356</v>
      </c>
      <c r="G605" s="29" t="s">
        <v>2357</v>
      </c>
      <c r="H605" s="29" t="s">
        <v>2358</v>
      </c>
      <c r="I605" s="17" t="s">
        <v>2359</v>
      </c>
      <c r="J605" s="17"/>
      <c r="K605" s="17" t="s">
        <v>72</v>
      </c>
      <c r="L605" s="18">
        <v>0</v>
      </c>
      <c r="M605" s="18">
        <v>231010000</v>
      </c>
      <c r="N605" s="108" t="s">
        <v>57</v>
      </c>
      <c r="O605" s="18" t="s">
        <v>107</v>
      </c>
      <c r="P605" s="108" t="s">
        <v>57</v>
      </c>
      <c r="Q605" s="18" t="s">
        <v>59</v>
      </c>
      <c r="R605" s="36" t="s">
        <v>501</v>
      </c>
      <c r="S605" s="18" t="s">
        <v>88</v>
      </c>
      <c r="T605" s="20">
        <v>796</v>
      </c>
      <c r="U605" s="18" t="s">
        <v>129</v>
      </c>
      <c r="V605" s="17">
        <v>2</v>
      </c>
      <c r="W605" s="33">
        <v>82000</v>
      </c>
      <c r="X605" s="33">
        <f>W605*V605</f>
        <v>164000</v>
      </c>
      <c r="Y605" s="22">
        <f t="shared" si="21"/>
        <v>183680.00000000003</v>
      </c>
      <c r="Z605" s="127"/>
      <c r="AA605" s="125" t="s">
        <v>65</v>
      </c>
      <c r="AB605" s="18"/>
      <c r="AC605" s="126"/>
      <c r="AD605" s="126"/>
      <c r="AE605" s="126"/>
      <c r="AF605" s="126"/>
      <c r="AG605" s="126"/>
      <c r="AH605" s="126"/>
      <c r="AI605" s="126"/>
      <c r="AJ605" s="126"/>
      <c r="AK605" s="126"/>
      <c r="AL605" s="126"/>
      <c r="AM605" s="126"/>
      <c r="AN605" s="126"/>
      <c r="AO605" s="126"/>
      <c r="AP605" s="126"/>
      <c r="AQ605" s="126"/>
      <c r="AR605" s="126"/>
      <c r="AS605" s="126"/>
      <c r="AT605" s="126"/>
      <c r="AU605" s="126"/>
      <c r="AV605" s="126"/>
      <c r="AW605" s="126"/>
      <c r="AX605" s="126"/>
      <c r="AY605" s="126"/>
      <c r="AZ605" s="126"/>
      <c r="BA605" s="126"/>
      <c r="BB605" s="126"/>
      <c r="BC605" s="126"/>
      <c r="BD605" s="126"/>
      <c r="BE605" s="126"/>
      <c r="BF605" s="126"/>
      <c r="BG605" s="126"/>
      <c r="BH605" s="126"/>
      <c r="BI605" s="126"/>
      <c r="BJ605" s="126"/>
      <c r="BK605" s="126"/>
      <c r="BL605" s="126"/>
      <c r="BM605" s="126"/>
      <c r="BN605" s="126"/>
      <c r="BO605" s="126"/>
      <c r="BP605" s="126"/>
      <c r="BQ605" s="126"/>
      <c r="BR605" s="126"/>
      <c r="BS605" s="126"/>
      <c r="BT605" s="126"/>
      <c r="BU605" s="126"/>
      <c r="BV605" s="126"/>
      <c r="BW605" s="126"/>
      <c r="BX605" s="126"/>
      <c r="BY605" s="126"/>
      <c r="BZ605" s="126"/>
      <c r="CA605" s="126"/>
      <c r="CB605" s="126"/>
      <c r="CC605" s="126"/>
      <c r="CD605" s="126"/>
      <c r="CE605" s="126"/>
      <c r="CF605" s="126"/>
      <c r="CG605" s="126"/>
      <c r="CH605" s="126"/>
      <c r="CI605" s="126"/>
      <c r="CJ605" s="126"/>
      <c r="CK605" s="126"/>
      <c r="CL605" s="126"/>
      <c r="CM605" s="126"/>
      <c r="CN605" s="126"/>
      <c r="CO605" s="126"/>
      <c r="CP605" s="126"/>
      <c r="CQ605" s="126"/>
      <c r="CR605" s="126"/>
      <c r="CS605" s="126"/>
      <c r="CT605" s="126"/>
      <c r="CU605" s="126"/>
      <c r="CV605" s="126"/>
      <c r="CW605" s="126"/>
      <c r="CX605" s="126"/>
      <c r="CY605" s="126"/>
      <c r="CZ605" s="126"/>
      <c r="DA605" s="126"/>
      <c r="DB605" s="126"/>
      <c r="DC605" s="126"/>
      <c r="DD605" s="126"/>
      <c r="DE605" s="126"/>
      <c r="DF605" s="126"/>
      <c r="DG605" s="126"/>
      <c r="DH605" s="126"/>
      <c r="DI605" s="126"/>
      <c r="DJ605" s="126"/>
      <c r="DK605" s="126"/>
      <c r="DL605" s="126"/>
      <c r="DM605" s="126"/>
      <c r="DN605" s="126"/>
      <c r="DO605" s="126"/>
      <c r="DP605" s="126"/>
      <c r="DQ605" s="126"/>
      <c r="DR605" s="126"/>
      <c r="DS605" s="126"/>
      <c r="DT605" s="126"/>
      <c r="DU605" s="126"/>
      <c r="DV605" s="126"/>
      <c r="DW605" s="126"/>
      <c r="DX605" s="126"/>
      <c r="DY605" s="126"/>
      <c r="DZ605" s="126"/>
      <c r="EA605" s="126"/>
      <c r="EB605" s="126"/>
      <c r="EC605" s="126"/>
      <c r="ED605" s="126"/>
      <c r="EE605" s="126"/>
      <c r="EF605" s="126"/>
      <c r="EG605" s="126"/>
      <c r="EH605" s="126"/>
      <c r="EI605" s="126"/>
      <c r="EJ605" s="126"/>
      <c r="EK605" s="126"/>
      <c r="EL605" s="126"/>
      <c r="EM605" s="126"/>
      <c r="EN605" s="126"/>
      <c r="EO605" s="126"/>
      <c r="EP605" s="126"/>
      <c r="EQ605" s="126"/>
      <c r="ER605" s="126"/>
      <c r="ES605" s="126"/>
      <c r="ET605" s="126"/>
      <c r="EU605" s="126"/>
      <c r="EV605" s="126"/>
      <c r="EW605" s="126"/>
      <c r="EX605" s="126"/>
      <c r="EY605" s="126"/>
      <c r="EZ605" s="126"/>
      <c r="FA605" s="126"/>
      <c r="FB605" s="126"/>
      <c r="FC605" s="126"/>
      <c r="FD605" s="126"/>
      <c r="FE605" s="126"/>
      <c r="FF605" s="126"/>
      <c r="FG605" s="126"/>
      <c r="FH605" s="126"/>
      <c r="FI605" s="126"/>
      <c r="FJ605" s="126"/>
      <c r="FK605" s="126"/>
      <c r="FL605" s="126"/>
      <c r="FM605" s="126"/>
      <c r="FN605" s="126"/>
      <c r="FO605" s="126"/>
      <c r="FP605" s="126"/>
      <c r="FQ605" s="126"/>
      <c r="FR605" s="126"/>
      <c r="FS605" s="126"/>
      <c r="FT605" s="126"/>
      <c r="FU605" s="126"/>
      <c r="FV605" s="126"/>
      <c r="FW605" s="126"/>
      <c r="FX605" s="126"/>
      <c r="FY605" s="126"/>
      <c r="FZ605" s="126"/>
      <c r="GA605" s="126"/>
      <c r="GB605" s="126"/>
      <c r="GC605" s="126"/>
      <c r="GD605" s="126"/>
      <c r="GE605" s="126"/>
      <c r="GF605" s="126"/>
      <c r="GG605" s="126"/>
      <c r="GH605" s="126"/>
      <c r="GI605" s="126"/>
      <c r="GJ605" s="126"/>
      <c r="GK605" s="126"/>
      <c r="GL605" s="126"/>
      <c r="GM605" s="126"/>
      <c r="GN605" s="126"/>
      <c r="GO605" s="126"/>
      <c r="GP605" s="126"/>
      <c r="GQ605" s="126"/>
      <c r="GR605" s="126"/>
      <c r="GS605" s="126"/>
      <c r="GT605" s="126"/>
      <c r="GU605" s="126"/>
      <c r="GV605" s="126"/>
      <c r="GW605" s="126"/>
      <c r="GX605" s="126"/>
      <c r="GY605" s="126"/>
      <c r="GZ605" s="126"/>
      <c r="HA605" s="126"/>
      <c r="HB605" s="126"/>
      <c r="HC605" s="126"/>
      <c r="HD605" s="126"/>
      <c r="HE605" s="126"/>
      <c r="HF605" s="126"/>
      <c r="HG605" s="126"/>
      <c r="HH605" s="126"/>
      <c r="HI605" s="126"/>
      <c r="HJ605" s="126"/>
      <c r="HK605" s="126"/>
      <c r="HL605" s="126"/>
      <c r="HM605" s="126"/>
      <c r="HN605" s="126"/>
      <c r="HO605" s="126"/>
      <c r="HP605" s="126"/>
      <c r="HQ605" s="126"/>
      <c r="HR605" s="126"/>
      <c r="HS605" s="126"/>
      <c r="HT605" s="126"/>
      <c r="HU605" s="126"/>
      <c r="HV605" s="126"/>
      <c r="HW605" s="126"/>
      <c r="HX605" s="126"/>
      <c r="HY605" s="126"/>
      <c r="HZ605" s="126"/>
      <c r="IA605" s="126"/>
      <c r="IB605" s="126"/>
      <c r="IC605" s="126"/>
      <c r="ID605" s="126"/>
      <c r="IE605" s="126"/>
      <c r="IF605" s="126"/>
      <c r="IG605" s="126"/>
      <c r="IH605" s="126"/>
      <c r="II605" s="126"/>
      <c r="IJ605" s="126"/>
      <c r="IK605" s="126"/>
      <c r="IL605" s="126"/>
      <c r="IM605" s="126"/>
      <c r="IN605" s="126"/>
      <c r="IO605" s="126"/>
      <c r="IP605" s="126"/>
      <c r="IQ605" s="126"/>
    </row>
    <row r="606" spans="1:251" ht="50.25" customHeight="1">
      <c r="A606" s="17" t="s">
        <v>2360</v>
      </c>
      <c r="B606" s="18" t="s">
        <v>48</v>
      </c>
      <c r="C606" s="18" t="s">
        <v>49</v>
      </c>
      <c r="D606" s="17" t="s">
        <v>2361</v>
      </c>
      <c r="E606" s="18" t="s">
        <v>2362</v>
      </c>
      <c r="F606" s="18" t="s">
        <v>2363</v>
      </c>
      <c r="G606" s="18" t="s">
        <v>2364</v>
      </c>
      <c r="H606" s="17" t="s">
        <v>2365</v>
      </c>
      <c r="I606" s="17" t="s">
        <v>2366</v>
      </c>
      <c r="J606" s="17"/>
      <c r="K606" s="17" t="s">
        <v>72</v>
      </c>
      <c r="L606" s="18">
        <v>0</v>
      </c>
      <c r="M606" s="18">
        <v>231010000</v>
      </c>
      <c r="N606" s="108" t="s">
        <v>57</v>
      </c>
      <c r="O606" s="18" t="s">
        <v>459</v>
      </c>
      <c r="P606" s="108" t="s">
        <v>57</v>
      </c>
      <c r="Q606" s="18" t="s">
        <v>59</v>
      </c>
      <c r="R606" s="18" t="s">
        <v>74</v>
      </c>
      <c r="S606" s="18" t="s">
        <v>88</v>
      </c>
      <c r="T606" s="17">
        <v>796</v>
      </c>
      <c r="U606" s="17" t="s">
        <v>129</v>
      </c>
      <c r="V606" s="17">
        <v>1</v>
      </c>
      <c r="W606" s="23">
        <v>600000</v>
      </c>
      <c r="X606" s="23">
        <f>W606*V606</f>
        <v>600000</v>
      </c>
      <c r="Y606" s="22">
        <f t="shared" si="21"/>
        <v>672000.0000000001</v>
      </c>
      <c r="Z606" s="127"/>
      <c r="AA606" s="125" t="s">
        <v>65</v>
      </c>
      <c r="AB606" s="18"/>
      <c r="AC606" s="126"/>
      <c r="AD606" s="126"/>
      <c r="AE606" s="126"/>
      <c r="AF606" s="126"/>
      <c r="AG606" s="126"/>
      <c r="AH606" s="126"/>
      <c r="AI606" s="126"/>
      <c r="AJ606" s="126"/>
      <c r="AK606" s="126"/>
      <c r="AL606" s="126"/>
      <c r="AM606" s="126"/>
      <c r="AN606" s="126"/>
      <c r="AO606" s="126"/>
      <c r="AP606" s="126"/>
      <c r="AQ606" s="126"/>
      <c r="AR606" s="126"/>
      <c r="AS606" s="126"/>
      <c r="AT606" s="126"/>
      <c r="AU606" s="126"/>
      <c r="AV606" s="126"/>
      <c r="AW606" s="126"/>
      <c r="AX606" s="126"/>
      <c r="AY606" s="126"/>
      <c r="AZ606" s="126"/>
      <c r="BA606" s="126"/>
      <c r="BB606" s="126"/>
      <c r="BC606" s="126"/>
      <c r="BD606" s="126"/>
      <c r="BE606" s="126"/>
      <c r="BF606" s="126"/>
      <c r="BG606" s="126"/>
      <c r="BH606" s="126"/>
      <c r="BI606" s="126"/>
      <c r="BJ606" s="126"/>
      <c r="BK606" s="126"/>
      <c r="BL606" s="126"/>
      <c r="BM606" s="126"/>
      <c r="BN606" s="126"/>
      <c r="BO606" s="126"/>
      <c r="BP606" s="126"/>
      <c r="BQ606" s="126"/>
      <c r="BR606" s="126"/>
      <c r="BS606" s="126"/>
      <c r="BT606" s="126"/>
      <c r="BU606" s="126"/>
      <c r="BV606" s="126"/>
      <c r="BW606" s="126"/>
      <c r="BX606" s="126"/>
      <c r="BY606" s="126"/>
      <c r="BZ606" s="126"/>
      <c r="CA606" s="126"/>
      <c r="CB606" s="126"/>
      <c r="CC606" s="126"/>
      <c r="CD606" s="126"/>
      <c r="CE606" s="126"/>
      <c r="CF606" s="126"/>
      <c r="CG606" s="126"/>
      <c r="CH606" s="126"/>
      <c r="CI606" s="126"/>
      <c r="CJ606" s="126"/>
      <c r="CK606" s="126"/>
      <c r="CL606" s="126"/>
      <c r="CM606" s="126"/>
      <c r="CN606" s="126"/>
      <c r="CO606" s="126"/>
      <c r="CP606" s="126"/>
      <c r="CQ606" s="126"/>
      <c r="CR606" s="126"/>
      <c r="CS606" s="126"/>
      <c r="CT606" s="126"/>
      <c r="CU606" s="126"/>
      <c r="CV606" s="126"/>
      <c r="CW606" s="126"/>
      <c r="CX606" s="126"/>
      <c r="CY606" s="126"/>
      <c r="CZ606" s="126"/>
      <c r="DA606" s="126"/>
      <c r="DB606" s="126"/>
      <c r="DC606" s="126"/>
      <c r="DD606" s="126"/>
      <c r="DE606" s="126"/>
      <c r="DF606" s="126"/>
      <c r="DG606" s="126"/>
      <c r="DH606" s="126"/>
      <c r="DI606" s="126"/>
      <c r="DJ606" s="126"/>
      <c r="DK606" s="126"/>
      <c r="DL606" s="126"/>
      <c r="DM606" s="126"/>
      <c r="DN606" s="126"/>
      <c r="DO606" s="126"/>
      <c r="DP606" s="126"/>
      <c r="DQ606" s="126"/>
      <c r="DR606" s="126"/>
      <c r="DS606" s="126"/>
      <c r="DT606" s="126"/>
      <c r="DU606" s="126"/>
      <c r="DV606" s="126"/>
      <c r="DW606" s="126"/>
      <c r="DX606" s="126"/>
      <c r="DY606" s="126"/>
      <c r="DZ606" s="126"/>
      <c r="EA606" s="126"/>
      <c r="EB606" s="126"/>
      <c r="EC606" s="126"/>
      <c r="ED606" s="126"/>
      <c r="EE606" s="126"/>
      <c r="EF606" s="126"/>
      <c r="EG606" s="126"/>
      <c r="EH606" s="126"/>
      <c r="EI606" s="126"/>
      <c r="EJ606" s="126"/>
      <c r="EK606" s="126"/>
      <c r="EL606" s="126"/>
      <c r="EM606" s="126"/>
      <c r="EN606" s="126"/>
      <c r="EO606" s="126"/>
      <c r="EP606" s="126"/>
      <c r="EQ606" s="126"/>
      <c r="ER606" s="126"/>
      <c r="ES606" s="126"/>
      <c r="ET606" s="126"/>
      <c r="EU606" s="126"/>
      <c r="EV606" s="126"/>
      <c r="EW606" s="126"/>
      <c r="EX606" s="126"/>
      <c r="EY606" s="126"/>
      <c r="EZ606" s="126"/>
      <c r="FA606" s="126"/>
      <c r="FB606" s="126"/>
      <c r="FC606" s="126"/>
      <c r="FD606" s="126"/>
      <c r="FE606" s="126"/>
      <c r="FF606" s="126"/>
      <c r="FG606" s="126"/>
      <c r="FH606" s="126"/>
      <c r="FI606" s="126"/>
      <c r="FJ606" s="126"/>
      <c r="FK606" s="126"/>
      <c r="FL606" s="126"/>
      <c r="FM606" s="126"/>
      <c r="FN606" s="126"/>
      <c r="FO606" s="126"/>
      <c r="FP606" s="126"/>
      <c r="FQ606" s="126"/>
      <c r="FR606" s="126"/>
      <c r="FS606" s="126"/>
      <c r="FT606" s="126"/>
      <c r="FU606" s="126"/>
      <c r="FV606" s="126"/>
      <c r="FW606" s="126"/>
      <c r="FX606" s="126"/>
      <c r="FY606" s="126"/>
      <c r="FZ606" s="126"/>
      <c r="GA606" s="126"/>
      <c r="GB606" s="126"/>
      <c r="GC606" s="126"/>
      <c r="GD606" s="126"/>
      <c r="GE606" s="126"/>
      <c r="GF606" s="126"/>
      <c r="GG606" s="126"/>
      <c r="GH606" s="126"/>
      <c r="GI606" s="126"/>
      <c r="GJ606" s="126"/>
      <c r="GK606" s="126"/>
      <c r="GL606" s="126"/>
      <c r="GM606" s="126"/>
      <c r="GN606" s="126"/>
      <c r="GO606" s="126"/>
      <c r="GP606" s="126"/>
      <c r="GQ606" s="126"/>
      <c r="GR606" s="126"/>
      <c r="GS606" s="126"/>
      <c r="GT606" s="126"/>
      <c r="GU606" s="126"/>
      <c r="GV606" s="126"/>
      <c r="GW606" s="126"/>
      <c r="GX606" s="126"/>
      <c r="GY606" s="126"/>
      <c r="GZ606" s="126"/>
      <c r="HA606" s="126"/>
      <c r="HB606" s="126"/>
      <c r="HC606" s="126"/>
      <c r="HD606" s="126"/>
      <c r="HE606" s="126"/>
      <c r="HF606" s="126"/>
      <c r="HG606" s="126"/>
      <c r="HH606" s="126"/>
      <c r="HI606" s="126"/>
      <c r="HJ606" s="126"/>
      <c r="HK606" s="126"/>
      <c r="HL606" s="126"/>
      <c r="HM606" s="126"/>
      <c r="HN606" s="126"/>
      <c r="HO606" s="126"/>
      <c r="HP606" s="126"/>
      <c r="HQ606" s="126"/>
      <c r="HR606" s="126"/>
      <c r="HS606" s="126"/>
      <c r="HT606" s="126"/>
      <c r="HU606" s="126"/>
      <c r="HV606" s="126"/>
      <c r="HW606" s="126"/>
      <c r="HX606" s="126"/>
      <c r="HY606" s="126"/>
      <c r="HZ606" s="126"/>
      <c r="IA606" s="126"/>
      <c r="IB606" s="126"/>
      <c r="IC606" s="126"/>
      <c r="ID606" s="126"/>
      <c r="IE606" s="126"/>
      <c r="IF606" s="126"/>
      <c r="IG606" s="126"/>
      <c r="IH606" s="126"/>
      <c r="II606" s="126"/>
      <c r="IJ606" s="126"/>
      <c r="IK606" s="126"/>
      <c r="IL606" s="126"/>
      <c r="IM606" s="126"/>
      <c r="IN606" s="126"/>
      <c r="IO606" s="126"/>
      <c r="IP606" s="126"/>
      <c r="IQ606" s="126"/>
    </row>
    <row r="607" spans="1:251" ht="37.5" customHeight="1">
      <c r="A607" s="17" t="s">
        <v>2367</v>
      </c>
      <c r="B607" s="18" t="s">
        <v>48</v>
      </c>
      <c r="C607" s="18" t="s">
        <v>49</v>
      </c>
      <c r="D607" s="18" t="s">
        <v>2368</v>
      </c>
      <c r="E607" s="17" t="s">
        <v>2369</v>
      </c>
      <c r="F607" s="17" t="s">
        <v>2370</v>
      </c>
      <c r="G607" s="17" t="s">
        <v>2371</v>
      </c>
      <c r="H607" s="17" t="s">
        <v>2372</v>
      </c>
      <c r="I607" s="17"/>
      <c r="J607" s="17"/>
      <c r="K607" s="17" t="s">
        <v>72</v>
      </c>
      <c r="L607" s="18">
        <v>0</v>
      </c>
      <c r="M607" s="18">
        <v>231010000</v>
      </c>
      <c r="N607" s="108" t="s">
        <v>57</v>
      </c>
      <c r="O607" s="18" t="s">
        <v>1802</v>
      </c>
      <c r="P607" s="108" t="s">
        <v>57</v>
      </c>
      <c r="Q607" s="18" t="s">
        <v>59</v>
      </c>
      <c r="R607" s="18" t="s">
        <v>74</v>
      </c>
      <c r="S607" s="18" t="s">
        <v>88</v>
      </c>
      <c r="T607" s="17">
        <v>796</v>
      </c>
      <c r="U607" s="17" t="s">
        <v>129</v>
      </c>
      <c r="V607" s="17">
        <v>1</v>
      </c>
      <c r="W607" s="23">
        <v>300000</v>
      </c>
      <c r="X607" s="23">
        <f>W607*V607</f>
        <v>300000</v>
      </c>
      <c r="Y607" s="19">
        <f t="shared" si="21"/>
        <v>336000.00000000006</v>
      </c>
      <c r="Z607" s="127"/>
      <c r="AA607" s="125" t="s">
        <v>65</v>
      </c>
      <c r="AB607" s="18"/>
      <c r="AC607" s="126"/>
      <c r="AD607" s="126"/>
      <c r="AE607" s="126"/>
      <c r="AF607" s="126"/>
      <c r="AG607" s="126"/>
      <c r="AH607" s="126"/>
      <c r="AI607" s="126"/>
      <c r="AJ607" s="126"/>
      <c r="AK607" s="126"/>
      <c r="AL607" s="126"/>
      <c r="AM607" s="126"/>
      <c r="AN607" s="126"/>
      <c r="AO607" s="126"/>
      <c r="AP607" s="126"/>
      <c r="AQ607" s="126"/>
      <c r="AR607" s="126"/>
      <c r="AS607" s="126"/>
      <c r="AT607" s="126"/>
      <c r="AU607" s="126"/>
      <c r="AV607" s="126"/>
      <c r="AW607" s="126"/>
      <c r="AX607" s="126"/>
      <c r="AY607" s="126"/>
      <c r="AZ607" s="126"/>
      <c r="BA607" s="126"/>
      <c r="BB607" s="126"/>
      <c r="BC607" s="126"/>
      <c r="BD607" s="126"/>
      <c r="BE607" s="126"/>
      <c r="BF607" s="126"/>
      <c r="BG607" s="126"/>
      <c r="BH607" s="126"/>
      <c r="BI607" s="126"/>
      <c r="BJ607" s="126"/>
      <c r="BK607" s="126"/>
      <c r="BL607" s="126"/>
      <c r="BM607" s="126"/>
      <c r="BN607" s="126"/>
      <c r="BO607" s="126"/>
      <c r="BP607" s="126"/>
      <c r="BQ607" s="126"/>
      <c r="BR607" s="126"/>
      <c r="BS607" s="126"/>
      <c r="BT607" s="126"/>
      <c r="BU607" s="126"/>
      <c r="BV607" s="126"/>
      <c r="BW607" s="126"/>
      <c r="BX607" s="126"/>
      <c r="BY607" s="126"/>
      <c r="BZ607" s="126"/>
      <c r="CA607" s="126"/>
      <c r="CB607" s="126"/>
      <c r="CC607" s="126"/>
      <c r="CD607" s="126"/>
      <c r="CE607" s="126"/>
      <c r="CF607" s="126"/>
      <c r="CG607" s="126"/>
      <c r="CH607" s="126"/>
      <c r="CI607" s="126"/>
      <c r="CJ607" s="126"/>
      <c r="CK607" s="126"/>
      <c r="CL607" s="126"/>
      <c r="CM607" s="126"/>
      <c r="CN607" s="126"/>
      <c r="CO607" s="126"/>
      <c r="CP607" s="126"/>
      <c r="CQ607" s="126"/>
      <c r="CR607" s="126"/>
      <c r="CS607" s="126"/>
      <c r="CT607" s="126"/>
      <c r="CU607" s="126"/>
      <c r="CV607" s="126"/>
      <c r="CW607" s="126"/>
      <c r="CX607" s="126"/>
      <c r="CY607" s="126"/>
      <c r="CZ607" s="126"/>
      <c r="DA607" s="126"/>
      <c r="DB607" s="126"/>
      <c r="DC607" s="126"/>
      <c r="DD607" s="126"/>
      <c r="DE607" s="126"/>
      <c r="DF607" s="126"/>
      <c r="DG607" s="126"/>
      <c r="DH607" s="126"/>
      <c r="DI607" s="126"/>
      <c r="DJ607" s="126"/>
      <c r="DK607" s="126"/>
      <c r="DL607" s="126"/>
      <c r="DM607" s="126"/>
      <c r="DN607" s="126"/>
      <c r="DO607" s="126"/>
      <c r="DP607" s="126"/>
      <c r="DQ607" s="126"/>
      <c r="DR607" s="126"/>
      <c r="DS607" s="126"/>
      <c r="DT607" s="126"/>
      <c r="DU607" s="126"/>
      <c r="DV607" s="126"/>
      <c r="DW607" s="126"/>
      <c r="DX607" s="126"/>
      <c r="DY607" s="126"/>
      <c r="DZ607" s="126"/>
      <c r="EA607" s="126"/>
      <c r="EB607" s="126"/>
      <c r="EC607" s="126"/>
      <c r="ED607" s="126"/>
      <c r="EE607" s="126"/>
      <c r="EF607" s="126"/>
      <c r="EG607" s="126"/>
      <c r="EH607" s="126"/>
      <c r="EI607" s="126"/>
      <c r="EJ607" s="126"/>
      <c r="EK607" s="126"/>
      <c r="EL607" s="126"/>
      <c r="EM607" s="126"/>
      <c r="EN607" s="126"/>
      <c r="EO607" s="126"/>
      <c r="EP607" s="126"/>
      <c r="EQ607" s="126"/>
      <c r="ER607" s="126"/>
      <c r="ES607" s="126"/>
      <c r="ET607" s="126"/>
      <c r="EU607" s="126"/>
      <c r="EV607" s="126"/>
      <c r="EW607" s="126"/>
      <c r="EX607" s="126"/>
      <c r="EY607" s="126"/>
      <c r="EZ607" s="126"/>
      <c r="FA607" s="126"/>
      <c r="FB607" s="126"/>
      <c r="FC607" s="126"/>
      <c r="FD607" s="126"/>
      <c r="FE607" s="126"/>
      <c r="FF607" s="126"/>
      <c r="FG607" s="126"/>
      <c r="FH607" s="126"/>
      <c r="FI607" s="126"/>
      <c r="FJ607" s="126"/>
      <c r="FK607" s="126"/>
      <c r="FL607" s="126"/>
      <c r="FM607" s="126"/>
      <c r="FN607" s="126"/>
      <c r="FO607" s="126"/>
      <c r="FP607" s="126"/>
      <c r="FQ607" s="126"/>
      <c r="FR607" s="126"/>
      <c r="FS607" s="126"/>
      <c r="FT607" s="126"/>
      <c r="FU607" s="126"/>
      <c r="FV607" s="126"/>
      <c r="FW607" s="126"/>
      <c r="FX607" s="126"/>
      <c r="FY607" s="126"/>
      <c r="FZ607" s="126"/>
      <c r="GA607" s="126"/>
      <c r="GB607" s="126"/>
      <c r="GC607" s="126"/>
      <c r="GD607" s="126"/>
      <c r="GE607" s="126"/>
      <c r="GF607" s="126"/>
      <c r="GG607" s="126"/>
      <c r="GH607" s="126"/>
      <c r="GI607" s="126"/>
      <c r="GJ607" s="126"/>
      <c r="GK607" s="126"/>
      <c r="GL607" s="126"/>
      <c r="GM607" s="126"/>
      <c r="GN607" s="126"/>
      <c r="GO607" s="126"/>
      <c r="GP607" s="126"/>
      <c r="GQ607" s="126"/>
      <c r="GR607" s="126"/>
      <c r="GS607" s="126"/>
      <c r="GT607" s="126"/>
      <c r="GU607" s="126"/>
      <c r="GV607" s="126"/>
      <c r="GW607" s="126"/>
      <c r="GX607" s="126"/>
      <c r="GY607" s="126"/>
      <c r="GZ607" s="126"/>
      <c r="HA607" s="126"/>
      <c r="HB607" s="126"/>
      <c r="HC607" s="126"/>
      <c r="HD607" s="126"/>
      <c r="HE607" s="126"/>
      <c r="HF607" s="126"/>
      <c r="HG607" s="126"/>
      <c r="HH607" s="126"/>
      <c r="HI607" s="126"/>
      <c r="HJ607" s="126"/>
      <c r="HK607" s="126"/>
      <c r="HL607" s="126"/>
      <c r="HM607" s="126"/>
      <c r="HN607" s="126"/>
      <c r="HO607" s="126"/>
      <c r="HP607" s="126"/>
      <c r="HQ607" s="126"/>
      <c r="HR607" s="126"/>
      <c r="HS607" s="126"/>
      <c r="HT607" s="126"/>
      <c r="HU607" s="126"/>
      <c r="HV607" s="126"/>
      <c r="HW607" s="126"/>
      <c r="HX607" s="126"/>
      <c r="HY607" s="126"/>
      <c r="HZ607" s="126"/>
      <c r="IA607" s="126"/>
      <c r="IB607" s="126"/>
      <c r="IC607" s="126"/>
      <c r="ID607" s="126"/>
      <c r="IE607" s="126"/>
      <c r="IF607" s="126"/>
      <c r="IG607" s="126"/>
      <c r="IH607" s="126"/>
      <c r="II607" s="126"/>
      <c r="IJ607" s="126"/>
      <c r="IK607" s="126"/>
      <c r="IL607" s="126"/>
      <c r="IM607" s="126"/>
      <c r="IN607" s="126"/>
      <c r="IO607" s="126"/>
      <c r="IP607" s="126"/>
      <c r="IQ607" s="126"/>
    </row>
    <row r="608" spans="1:251" ht="38.25" customHeight="1">
      <c r="A608" s="17" t="s">
        <v>2373</v>
      </c>
      <c r="B608" s="18" t="s">
        <v>48</v>
      </c>
      <c r="C608" s="18" t="s">
        <v>49</v>
      </c>
      <c r="D608" s="64" t="s">
        <v>2374</v>
      </c>
      <c r="E608" s="18" t="s">
        <v>2375</v>
      </c>
      <c r="F608" s="18" t="s">
        <v>2375</v>
      </c>
      <c r="G608" s="18" t="s">
        <v>2376</v>
      </c>
      <c r="H608" s="18" t="s">
        <v>2377</v>
      </c>
      <c r="I608" s="18" t="s">
        <v>2378</v>
      </c>
      <c r="J608" s="18"/>
      <c r="K608" s="18" t="s">
        <v>72</v>
      </c>
      <c r="L608" s="19">
        <v>0</v>
      </c>
      <c r="M608" s="18">
        <v>231010000</v>
      </c>
      <c r="N608" s="18" t="s">
        <v>57</v>
      </c>
      <c r="O608" s="18" t="s">
        <v>459</v>
      </c>
      <c r="P608" s="108" t="s">
        <v>57</v>
      </c>
      <c r="Q608" s="18" t="s">
        <v>59</v>
      </c>
      <c r="R608" s="36" t="s">
        <v>778</v>
      </c>
      <c r="S608" s="48" t="s">
        <v>88</v>
      </c>
      <c r="T608" s="20">
        <v>796</v>
      </c>
      <c r="U608" s="18" t="s">
        <v>129</v>
      </c>
      <c r="V608" s="18">
        <v>1</v>
      </c>
      <c r="W608" s="33">
        <v>500000</v>
      </c>
      <c r="X608" s="33">
        <v>500000</v>
      </c>
      <c r="Y608" s="128">
        <f t="shared" si="21"/>
        <v>560000</v>
      </c>
      <c r="Z608" s="18"/>
      <c r="AA608" s="18" t="s">
        <v>65</v>
      </c>
      <c r="AB608" s="18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  <c r="DR608" s="31"/>
      <c r="DS608" s="31"/>
      <c r="DT608" s="31"/>
      <c r="DU608" s="31"/>
      <c r="DV608" s="31"/>
      <c r="DW608" s="31"/>
      <c r="DX608" s="31"/>
      <c r="DY608" s="31"/>
      <c r="DZ608" s="31"/>
      <c r="EA608" s="31"/>
      <c r="EB608" s="31"/>
      <c r="EC608" s="31"/>
      <c r="ED608" s="31"/>
      <c r="EE608" s="31"/>
      <c r="EF608" s="31"/>
      <c r="EG608" s="31"/>
      <c r="EH608" s="31"/>
      <c r="EI608" s="31"/>
      <c r="EJ608" s="31"/>
      <c r="EK608" s="31"/>
      <c r="EL608" s="31"/>
      <c r="EM608" s="31"/>
      <c r="EN608" s="31"/>
      <c r="EO608" s="31"/>
      <c r="EP608" s="31"/>
      <c r="EQ608" s="31"/>
      <c r="ER608" s="31"/>
      <c r="ES608" s="31"/>
      <c r="ET608" s="31"/>
      <c r="EU608" s="31"/>
      <c r="EV608" s="31"/>
      <c r="EW608" s="31"/>
      <c r="EX608" s="31"/>
      <c r="EY608" s="31"/>
      <c r="EZ608" s="31"/>
      <c r="FA608" s="31"/>
      <c r="FB608" s="31"/>
      <c r="FC608" s="31"/>
      <c r="FD608" s="31"/>
      <c r="FE608" s="31"/>
      <c r="FF608" s="31"/>
      <c r="FG608" s="31"/>
      <c r="FH608" s="31"/>
      <c r="FI608" s="31"/>
      <c r="FJ608" s="31"/>
      <c r="FK608" s="31"/>
      <c r="FL608" s="31"/>
      <c r="FM608" s="31"/>
      <c r="FN608" s="31"/>
      <c r="FO608" s="31"/>
      <c r="FP608" s="31"/>
      <c r="FQ608" s="31"/>
      <c r="FR608" s="31"/>
      <c r="FS608" s="31"/>
      <c r="FT608" s="31"/>
      <c r="FU608" s="31"/>
      <c r="FV608" s="31"/>
      <c r="FW608" s="31"/>
      <c r="FX608" s="31"/>
      <c r="FY608" s="31"/>
      <c r="FZ608" s="31"/>
      <c r="GA608" s="31"/>
      <c r="GB608" s="31"/>
      <c r="GC608" s="31"/>
      <c r="GD608" s="31"/>
      <c r="GE608" s="31"/>
      <c r="GF608" s="31"/>
      <c r="GG608" s="31"/>
      <c r="GH608" s="31"/>
      <c r="GI608" s="31"/>
      <c r="GJ608" s="31"/>
      <c r="GK608" s="31"/>
      <c r="GL608" s="31"/>
      <c r="GM608" s="31"/>
      <c r="GN608" s="31"/>
      <c r="GO608" s="31"/>
      <c r="GP608" s="31"/>
      <c r="GQ608" s="31"/>
      <c r="GR608" s="31"/>
      <c r="GS608" s="31"/>
      <c r="GT608" s="31"/>
      <c r="GU608" s="31"/>
      <c r="GV608" s="31"/>
      <c r="GW608" s="31"/>
      <c r="GX608" s="31"/>
      <c r="GY608" s="31"/>
      <c r="GZ608" s="31"/>
      <c r="HA608" s="31"/>
      <c r="HB608" s="31"/>
      <c r="HC608" s="31"/>
      <c r="HD608" s="31"/>
      <c r="HE608" s="31"/>
      <c r="HF608" s="31"/>
      <c r="HG608" s="31"/>
      <c r="HH608" s="31"/>
      <c r="HI608" s="31"/>
      <c r="HJ608" s="31"/>
      <c r="HK608" s="31"/>
      <c r="HL608" s="31"/>
      <c r="HM608" s="31"/>
      <c r="HN608" s="31"/>
      <c r="HO608" s="31"/>
      <c r="HP608" s="31"/>
      <c r="HQ608" s="31"/>
      <c r="HR608" s="31"/>
      <c r="HS608" s="31"/>
      <c r="HT608" s="31"/>
      <c r="HU608" s="31"/>
      <c r="HV608" s="31"/>
      <c r="HW608" s="31"/>
      <c r="HX608" s="31"/>
      <c r="HY608" s="31"/>
      <c r="HZ608" s="31"/>
      <c r="IA608" s="31"/>
      <c r="IB608" s="31"/>
      <c r="IC608" s="31"/>
      <c r="ID608" s="31"/>
      <c r="IE608" s="31"/>
      <c r="IF608" s="31"/>
      <c r="IG608" s="31"/>
      <c r="IH608" s="31"/>
      <c r="II608" s="31"/>
      <c r="IJ608" s="31"/>
      <c r="IK608" s="31"/>
      <c r="IL608" s="31"/>
      <c r="IM608" s="31"/>
      <c r="IN608" s="31"/>
      <c r="IO608" s="31"/>
      <c r="IP608" s="31"/>
      <c r="IQ608" s="31"/>
    </row>
    <row r="609" spans="1:28" ht="42" customHeight="1">
      <c r="A609" s="17" t="s">
        <v>2379</v>
      </c>
      <c r="B609" s="18" t="s">
        <v>48</v>
      </c>
      <c r="C609" s="18" t="s">
        <v>49</v>
      </c>
      <c r="D609" s="18" t="s">
        <v>2380</v>
      </c>
      <c r="E609" s="18" t="s">
        <v>2381</v>
      </c>
      <c r="F609" s="18" t="s">
        <v>2382</v>
      </c>
      <c r="G609" s="18" t="s">
        <v>2383</v>
      </c>
      <c r="H609" s="18" t="s">
        <v>2384</v>
      </c>
      <c r="I609" s="18" t="s">
        <v>2385</v>
      </c>
      <c r="J609" s="18"/>
      <c r="K609" s="18" t="s">
        <v>72</v>
      </c>
      <c r="L609" s="18">
        <v>50</v>
      </c>
      <c r="M609" s="18">
        <v>231010000</v>
      </c>
      <c r="N609" s="18" t="s">
        <v>57</v>
      </c>
      <c r="O609" s="18" t="s">
        <v>459</v>
      </c>
      <c r="P609" s="108" t="s">
        <v>57</v>
      </c>
      <c r="Q609" s="18" t="s">
        <v>59</v>
      </c>
      <c r="R609" s="36" t="s">
        <v>501</v>
      </c>
      <c r="S609" s="18" t="s">
        <v>75</v>
      </c>
      <c r="T609" s="20">
        <v>796</v>
      </c>
      <c r="U609" s="18" t="s">
        <v>129</v>
      </c>
      <c r="V609" s="18">
        <v>1</v>
      </c>
      <c r="W609" s="33">
        <v>40000</v>
      </c>
      <c r="X609" s="33">
        <v>40000</v>
      </c>
      <c r="Y609" s="128">
        <f t="shared" si="21"/>
        <v>44800.00000000001</v>
      </c>
      <c r="Z609" s="18" t="s">
        <v>64</v>
      </c>
      <c r="AA609" s="18" t="s">
        <v>65</v>
      </c>
      <c r="AB609" s="18"/>
    </row>
    <row r="610" spans="1:251" ht="57" customHeight="1">
      <c r="A610" s="17" t="s">
        <v>2386</v>
      </c>
      <c r="B610" s="18" t="s">
        <v>48</v>
      </c>
      <c r="C610" s="18" t="s">
        <v>49</v>
      </c>
      <c r="D610" s="12" t="s">
        <v>2387</v>
      </c>
      <c r="E610" s="12" t="s">
        <v>2388</v>
      </c>
      <c r="F610" s="12" t="s">
        <v>2389</v>
      </c>
      <c r="G610" s="12" t="s">
        <v>2390</v>
      </c>
      <c r="H610" s="12" t="s">
        <v>2391</v>
      </c>
      <c r="I610" s="18"/>
      <c r="J610" s="12"/>
      <c r="K610" s="12" t="s">
        <v>72</v>
      </c>
      <c r="L610" s="18">
        <v>0</v>
      </c>
      <c r="M610" s="18">
        <v>231010000</v>
      </c>
      <c r="N610" s="108" t="s">
        <v>57</v>
      </c>
      <c r="O610" s="18" t="s">
        <v>73</v>
      </c>
      <c r="P610" s="108" t="s">
        <v>57</v>
      </c>
      <c r="Q610" s="18" t="s">
        <v>59</v>
      </c>
      <c r="R610" s="18" t="s">
        <v>1092</v>
      </c>
      <c r="S610" s="18" t="s">
        <v>88</v>
      </c>
      <c r="T610" s="18">
        <v>796</v>
      </c>
      <c r="U610" s="18" t="s">
        <v>2277</v>
      </c>
      <c r="V610" s="18">
        <v>5</v>
      </c>
      <c r="W610" s="33">
        <v>39000</v>
      </c>
      <c r="X610" s="19">
        <v>0</v>
      </c>
      <c r="Y610" s="28">
        <f t="shared" si="21"/>
        <v>0</v>
      </c>
      <c r="Z610" s="129"/>
      <c r="AA610" s="125" t="s">
        <v>65</v>
      </c>
      <c r="AB610" s="18">
        <v>11</v>
      </c>
      <c r="AC610" s="126"/>
      <c r="AD610" s="126"/>
      <c r="AE610" s="126"/>
      <c r="AF610" s="126"/>
      <c r="AG610" s="126"/>
      <c r="AH610" s="126"/>
      <c r="AI610" s="126"/>
      <c r="AJ610" s="126"/>
      <c r="AK610" s="126"/>
      <c r="AL610" s="126"/>
      <c r="AM610" s="126"/>
      <c r="AN610" s="126"/>
      <c r="AO610" s="126"/>
      <c r="AP610" s="126"/>
      <c r="AQ610" s="126"/>
      <c r="AR610" s="126"/>
      <c r="AS610" s="126"/>
      <c r="AT610" s="126"/>
      <c r="AU610" s="126"/>
      <c r="AV610" s="126"/>
      <c r="AW610" s="126"/>
      <c r="AX610" s="126"/>
      <c r="AY610" s="126"/>
      <c r="AZ610" s="126"/>
      <c r="BA610" s="126"/>
      <c r="BB610" s="126"/>
      <c r="BC610" s="126"/>
      <c r="BD610" s="126"/>
      <c r="BE610" s="126"/>
      <c r="BF610" s="126"/>
      <c r="BG610" s="126"/>
      <c r="BH610" s="126"/>
      <c r="BI610" s="126"/>
      <c r="BJ610" s="126"/>
      <c r="BK610" s="126"/>
      <c r="BL610" s="126"/>
      <c r="BM610" s="126"/>
      <c r="BN610" s="126"/>
      <c r="BO610" s="126"/>
      <c r="BP610" s="126"/>
      <c r="BQ610" s="126"/>
      <c r="BR610" s="126"/>
      <c r="BS610" s="126"/>
      <c r="BT610" s="126"/>
      <c r="BU610" s="126"/>
      <c r="BV610" s="126"/>
      <c r="BW610" s="126"/>
      <c r="BX610" s="126"/>
      <c r="BY610" s="126"/>
      <c r="BZ610" s="126"/>
      <c r="CA610" s="126"/>
      <c r="CB610" s="126"/>
      <c r="CC610" s="126"/>
      <c r="CD610" s="126"/>
      <c r="CE610" s="126"/>
      <c r="CF610" s="126"/>
      <c r="CG610" s="126"/>
      <c r="CH610" s="126"/>
      <c r="CI610" s="126"/>
      <c r="CJ610" s="126"/>
      <c r="CK610" s="126"/>
      <c r="CL610" s="126"/>
      <c r="CM610" s="126"/>
      <c r="CN610" s="126"/>
      <c r="CO610" s="126"/>
      <c r="CP610" s="126"/>
      <c r="CQ610" s="126"/>
      <c r="CR610" s="126"/>
      <c r="CS610" s="126"/>
      <c r="CT610" s="126"/>
      <c r="CU610" s="126"/>
      <c r="CV610" s="126"/>
      <c r="CW610" s="126"/>
      <c r="CX610" s="126"/>
      <c r="CY610" s="126"/>
      <c r="CZ610" s="126"/>
      <c r="DA610" s="126"/>
      <c r="DB610" s="126"/>
      <c r="DC610" s="126"/>
      <c r="DD610" s="126"/>
      <c r="DE610" s="126"/>
      <c r="DF610" s="126"/>
      <c r="DG610" s="126"/>
      <c r="DH610" s="126"/>
      <c r="DI610" s="126"/>
      <c r="DJ610" s="126"/>
      <c r="DK610" s="126"/>
      <c r="DL610" s="126"/>
      <c r="DM610" s="126"/>
      <c r="DN610" s="126"/>
      <c r="DO610" s="126"/>
      <c r="DP610" s="126"/>
      <c r="DQ610" s="126"/>
      <c r="DR610" s="126"/>
      <c r="DS610" s="126"/>
      <c r="DT610" s="126"/>
      <c r="DU610" s="126"/>
      <c r="DV610" s="126"/>
      <c r="DW610" s="126"/>
      <c r="DX610" s="126"/>
      <c r="DY610" s="126"/>
      <c r="DZ610" s="126"/>
      <c r="EA610" s="126"/>
      <c r="EB610" s="126"/>
      <c r="EC610" s="126"/>
      <c r="ED610" s="126"/>
      <c r="EE610" s="126"/>
      <c r="EF610" s="126"/>
      <c r="EG610" s="126"/>
      <c r="EH610" s="126"/>
      <c r="EI610" s="126"/>
      <c r="EJ610" s="126"/>
      <c r="EK610" s="126"/>
      <c r="EL610" s="126"/>
      <c r="EM610" s="126"/>
      <c r="EN610" s="126"/>
      <c r="EO610" s="126"/>
      <c r="EP610" s="126"/>
      <c r="EQ610" s="126"/>
      <c r="ER610" s="126"/>
      <c r="ES610" s="126"/>
      <c r="ET610" s="126"/>
      <c r="EU610" s="126"/>
      <c r="EV610" s="126"/>
      <c r="EW610" s="126"/>
      <c r="EX610" s="126"/>
      <c r="EY610" s="126"/>
      <c r="EZ610" s="126"/>
      <c r="FA610" s="126"/>
      <c r="FB610" s="126"/>
      <c r="FC610" s="126"/>
      <c r="FD610" s="126"/>
      <c r="FE610" s="126"/>
      <c r="FF610" s="126"/>
      <c r="FG610" s="126"/>
      <c r="FH610" s="126"/>
      <c r="FI610" s="126"/>
      <c r="FJ610" s="126"/>
      <c r="FK610" s="126"/>
      <c r="FL610" s="126"/>
      <c r="FM610" s="126"/>
      <c r="FN610" s="126"/>
      <c r="FO610" s="126"/>
      <c r="FP610" s="126"/>
      <c r="FQ610" s="126"/>
      <c r="FR610" s="126"/>
      <c r="FS610" s="126"/>
      <c r="FT610" s="126"/>
      <c r="FU610" s="126"/>
      <c r="FV610" s="126"/>
      <c r="FW610" s="126"/>
      <c r="FX610" s="126"/>
      <c r="FY610" s="126"/>
      <c r="FZ610" s="126"/>
      <c r="GA610" s="126"/>
      <c r="GB610" s="126"/>
      <c r="GC610" s="126"/>
      <c r="GD610" s="126"/>
      <c r="GE610" s="126"/>
      <c r="GF610" s="126"/>
      <c r="GG610" s="126"/>
      <c r="GH610" s="126"/>
      <c r="GI610" s="126"/>
      <c r="GJ610" s="126"/>
      <c r="GK610" s="126"/>
      <c r="GL610" s="126"/>
      <c r="GM610" s="126"/>
      <c r="GN610" s="126"/>
      <c r="GO610" s="126"/>
      <c r="GP610" s="126"/>
      <c r="GQ610" s="126"/>
      <c r="GR610" s="126"/>
      <c r="GS610" s="126"/>
      <c r="GT610" s="126"/>
      <c r="GU610" s="126"/>
      <c r="GV610" s="126"/>
      <c r="GW610" s="126"/>
      <c r="GX610" s="126"/>
      <c r="GY610" s="126"/>
      <c r="GZ610" s="126"/>
      <c r="HA610" s="126"/>
      <c r="HB610" s="126"/>
      <c r="HC610" s="126"/>
      <c r="HD610" s="126"/>
      <c r="HE610" s="126"/>
      <c r="HF610" s="126"/>
      <c r="HG610" s="126"/>
      <c r="HH610" s="126"/>
      <c r="HI610" s="126"/>
      <c r="HJ610" s="126"/>
      <c r="HK610" s="126"/>
      <c r="HL610" s="126"/>
      <c r="HM610" s="126"/>
      <c r="HN610" s="126"/>
      <c r="HO610" s="126"/>
      <c r="HP610" s="126"/>
      <c r="HQ610" s="126"/>
      <c r="HR610" s="126"/>
      <c r="HS610" s="126"/>
      <c r="HT610" s="126"/>
      <c r="HU610" s="126"/>
      <c r="HV610" s="126"/>
      <c r="HW610" s="126"/>
      <c r="HX610" s="126"/>
      <c r="HY610" s="126"/>
      <c r="HZ610" s="126"/>
      <c r="IA610" s="126"/>
      <c r="IB610" s="126"/>
      <c r="IC610" s="126"/>
      <c r="ID610" s="126"/>
      <c r="IE610" s="126"/>
      <c r="IF610" s="126"/>
      <c r="IG610" s="126"/>
      <c r="IH610" s="126"/>
      <c r="II610" s="126"/>
      <c r="IJ610" s="126"/>
      <c r="IK610" s="126"/>
      <c r="IL610" s="126"/>
      <c r="IM610" s="126"/>
      <c r="IN610" s="126"/>
      <c r="IO610" s="126"/>
      <c r="IP610" s="126"/>
      <c r="IQ610" s="126"/>
    </row>
    <row r="611" spans="1:251" ht="57" customHeight="1">
      <c r="A611" s="17" t="s">
        <v>2392</v>
      </c>
      <c r="B611" s="18" t="s">
        <v>48</v>
      </c>
      <c r="C611" s="18" t="s">
        <v>49</v>
      </c>
      <c r="D611" s="12" t="s">
        <v>2387</v>
      </c>
      <c r="E611" s="12" t="s">
        <v>2388</v>
      </c>
      <c r="F611" s="12" t="s">
        <v>2389</v>
      </c>
      <c r="G611" s="12" t="s">
        <v>2390</v>
      </c>
      <c r="H611" s="12" t="s">
        <v>2391</v>
      </c>
      <c r="I611" s="18"/>
      <c r="J611" s="12"/>
      <c r="K611" s="12" t="s">
        <v>72</v>
      </c>
      <c r="L611" s="18">
        <v>0</v>
      </c>
      <c r="M611" s="18">
        <v>231010000</v>
      </c>
      <c r="N611" s="108" t="s">
        <v>57</v>
      </c>
      <c r="O611" s="18" t="s">
        <v>789</v>
      </c>
      <c r="P611" s="108" t="s">
        <v>57</v>
      </c>
      <c r="Q611" s="18" t="s">
        <v>59</v>
      </c>
      <c r="R611" s="18" t="s">
        <v>1092</v>
      </c>
      <c r="S611" s="18" t="s">
        <v>88</v>
      </c>
      <c r="T611" s="18">
        <v>796</v>
      </c>
      <c r="U611" s="18" t="s">
        <v>2277</v>
      </c>
      <c r="V611" s="18">
        <v>5</v>
      </c>
      <c r="W611" s="33">
        <v>39000</v>
      </c>
      <c r="X611" s="19">
        <v>0</v>
      </c>
      <c r="Y611" s="28">
        <f t="shared" si="21"/>
        <v>0</v>
      </c>
      <c r="Z611" s="129"/>
      <c r="AA611" s="125" t="s">
        <v>65</v>
      </c>
      <c r="AB611" s="18">
        <v>7.15</v>
      </c>
      <c r="AC611" s="126"/>
      <c r="AD611" s="126"/>
      <c r="AE611" s="126"/>
      <c r="AF611" s="126"/>
      <c r="AG611" s="126"/>
      <c r="AH611" s="126"/>
      <c r="AI611" s="126"/>
      <c r="AJ611" s="126"/>
      <c r="AK611" s="126"/>
      <c r="AL611" s="126"/>
      <c r="AM611" s="126"/>
      <c r="AN611" s="126"/>
      <c r="AO611" s="126"/>
      <c r="AP611" s="126"/>
      <c r="AQ611" s="126"/>
      <c r="AR611" s="126"/>
      <c r="AS611" s="126"/>
      <c r="AT611" s="126"/>
      <c r="AU611" s="126"/>
      <c r="AV611" s="126"/>
      <c r="AW611" s="126"/>
      <c r="AX611" s="126"/>
      <c r="AY611" s="126"/>
      <c r="AZ611" s="126"/>
      <c r="BA611" s="126"/>
      <c r="BB611" s="126"/>
      <c r="BC611" s="126"/>
      <c r="BD611" s="126"/>
      <c r="BE611" s="126"/>
      <c r="BF611" s="126"/>
      <c r="BG611" s="126"/>
      <c r="BH611" s="126"/>
      <c r="BI611" s="126"/>
      <c r="BJ611" s="126"/>
      <c r="BK611" s="126"/>
      <c r="BL611" s="126"/>
      <c r="BM611" s="126"/>
      <c r="BN611" s="126"/>
      <c r="BO611" s="126"/>
      <c r="BP611" s="126"/>
      <c r="BQ611" s="126"/>
      <c r="BR611" s="126"/>
      <c r="BS611" s="126"/>
      <c r="BT611" s="126"/>
      <c r="BU611" s="126"/>
      <c r="BV611" s="126"/>
      <c r="BW611" s="126"/>
      <c r="BX611" s="126"/>
      <c r="BY611" s="126"/>
      <c r="BZ611" s="126"/>
      <c r="CA611" s="126"/>
      <c r="CB611" s="126"/>
      <c r="CC611" s="126"/>
      <c r="CD611" s="126"/>
      <c r="CE611" s="126"/>
      <c r="CF611" s="126"/>
      <c r="CG611" s="126"/>
      <c r="CH611" s="126"/>
      <c r="CI611" s="126"/>
      <c r="CJ611" s="126"/>
      <c r="CK611" s="126"/>
      <c r="CL611" s="126"/>
      <c r="CM611" s="126"/>
      <c r="CN611" s="126"/>
      <c r="CO611" s="126"/>
      <c r="CP611" s="126"/>
      <c r="CQ611" s="126"/>
      <c r="CR611" s="126"/>
      <c r="CS611" s="126"/>
      <c r="CT611" s="126"/>
      <c r="CU611" s="126"/>
      <c r="CV611" s="126"/>
      <c r="CW611" s="126"/>
      <c r="CX611" s="126"/>
      <c r="CY611" s="126"/>
      <c r="CZ611" s="126"/>
      <c r="DA611" s="126"/>
      <c r="DB611" s="126"/>
      <c r="DC611" s="126"/>
      <c r="DD611" s="126"/>
      <c r="DE611" s="126"/>
      <c r="DF611" s="126"/>
      <c r="DG611" s="126"/>
      <c r="DH611" s="126"/>
      <c r="DI611" s="126"/>
      <c r="DJ611" s="126"/>
      <c r="DK611" s="126"/>
      <c r="DL611" s="126"/>
      <c r="DM611" s="126"/>
      <c r="DN611" s="126"/>
      <c r="DO611" s="126"/>
      <c r="DP611" s="126"/>
      <c r="DQ611" s="126"/>
      <c r="DR611" s="126"/>
      <c r="DS611" s="126"/>
      <c r="DT611" s="126"/>
      <c r="DU611" s="126"/>
      <c r="DV611" s="126"/>
      <c r="DW611" s="126"/>
      <c r="DX611" s="126"/>
      <c r="DY611" s="126"/>
      <c r="DZ611" s="126"/>
      <c r="EA611" s="126"/>
      <c r="EB611" s="126"/>
      <c r="EC611" s="126"/>
      <c r="ED611" s="126"/>
      <c r="EE611" s="126"/>
      <c r="EF611" s="126"/>
      <c r="EG611" s="126"/>
      <c r="EH611" s="126"/>
      <c r="EI611" s="126"/>
      <c r="EJ611" s="126"/>
      <c r="EK611" s="126"/>
      <c r="EL611" s="126"/>
      <c r="EM611" s="126"/>
      <c r="EN611" s="126"/>
      <c r="EO611" s="126"/>
      <c r="EP611" s="126"/>
      <c r="EQ611" s="126"/>
      <c r="ER611" s="126"/>
      <c r="ES611" s="126"/>
      <c r="ET611" s="126"/>
      <c r="EU611" s="126"/>
      <c r="EV611" s="126"/>
      <c r="EW611" s="126"/>
      <c r="EX611" s="126"/>
      <c r="EY611" s="126"/>
      <c r="EZ611" s="126"/>
      <c r="FA611" s="126"/>
      <c r="FB611" s="126"/>
      <c r="FC611" s="126"/>
      <c r="FD611" s="126"/>
      <c r="FE611" s="126"/>
      <c r="FF611" s="126"/>
      <c r="FG611" s="126"/>
      <c r="FH611" s="126"/>
      <c r="FI611" s="126"/>
      <c r="FJ611" s="126"/>
      <c r="FK611" s="126"/>
      <c r="FL611" s="126"/>
      <c r="FM611" s="126"/>
      <c r="FN611" s="126"/>
      <c r="FO611" s="126"/>
      <c r="FP611" s="126"/>
      <c r="FQ611" s="126"/>
      <c r="FR611" s="126"/>
      <c r="FS611" s="126"/>
      <c r="FT611" s="126"/>
      <c r="FU611" s="126"/>
      <c r="FV611" s="126"/>
      <c r="FW611" s="126"/>
      <c r="FX611" s="126"/>
      <c r="FY611" s="126"/>
      <c r="FZ611" s="126"/>
      <c r="GA611" s="126"/>
      <c r="GB611" s="126"/>
      <c r="GC611" s="126"/>
      <c r="GD611" s="126"/>
      <c r="GE611" s="126"/>
      <c r="GF611" s="126"/>
      <c r="GG611" s="126"/>
      <c r="GH611" s="126"/>
      <c r="GI611" s="126"/>
      <c r="GJ611" s="126"/>
      <c r="GK611" s="126"/>
      <c r="GL611" s="126"/>
      <c r="GM611" s="126"/>
      <c r="GN611" s="126"/>
      <c r="GO611" s="126"/>
      <c r="GP611" s="126"/>
      <c r="GQ611" s="126"/>
      <c r="GR611" s="126"/>
      <c r="GS611" s="126"/>
      <c r="GT611" s="126"/>
      <c r="GU611" s="126"/>
      <c r="GV611" s="126"/>
      <c r="GW611" s="126"/>
      <c r="GX611" s="126"/>
      <c r="GY611" s="126"/>
      <c r="GZ611" s="126"/>
      <c r="HA611" s="126"/>
      <c r="HB611" s="126"/>
      <c r="HC611" s="126"/>
      <c r="HD611" s="126"/>
      <c r="HE611" s="126"/>
      <c r="HF611" s="126"/>
      <c r="HG611" s="126"/>
      <c r="HH611" s="126"/>
      <c r="HI611" s="126"/>
      <c r="HJ611" s="126"/>
      <c r="HK611" s="126"/>
      <c r="HL611" s="126"/>
      <c r="HM611" s="126"/>
      <c r="HN611" s="126"/>
      <c r="HO611" s="126"/>
      <c r="HP611" s="126"/>
      <c r="HQ611" s="126"/>
      <c r="HR611" s="126"/>
      <c r="HS611" s="126"/>
      <c r="HT611" s="126"/>
      <c r="HU611" s="126"/>
      <c r="HV611" s="126"/>
      <c r="HW611" s="126"/>
      <c r="HX611" s="126"/>
      <c r="HY611" s="126"/>
      <c r="HZ611" s="126"/>
      <c r="IA611" s="126"/>
      <c r="IB611" s="126"/>
      <c r="IC611" s="126"/>
      <c r="ID611" s="126"/>
      <c r="IE611" s="126"/>
      <c r="IF611" s="126"/>
      <c r="IG611" s="126"/>
      <c r="IH611" s="126"/>
      <c r="II611" s="126"/>
      <c r="IJ611" s="126"/>
      <c r="IK611" s="126"/>
      <c r="IL611" s="126"/>
      <c r="IM611" s="126"/>
      <c r="IN611" s="126"/>
      <c r="IO611" s="126"/>
      <c r="IP611" s="126"/>
      <c r="IQ611" s="126"/>
    </row>
    <row r="612" spans="1:251" ht="57" customHeight="1">
      <c r="A612" s="17" t="s">
        <v>2393</v>
      </c>
      <c r="B612" s="18" t="s">
        <v>48</v>
      </c>
      <c r="C612" s="18" t="s">
        <v>49</v>
      </c>
      <c r="D612" s="12" t="s">
        <v>2387</v>
      </c>
      <c r="E612" s="12" t="s">
        <v>2388</v>
      </c>
      <c r="F612" s="12" t="s">
        <v>2389</v>
      </c>
      <c r="G612" s="12" t="s">
        <v>2390</v>
      </c>
      <c r="H612" s="12" t="s">
        <v>2391</v>
      </c>
      <c r="I612" s="18"/>
      <c r="J612" s="12"/>
      <c r="K612" s="12" t="s">
        <v>55</v>
      </c>
      <c r="L612" s="18">
        <v>0</v>
      </c>
      <c r="M612" s="18">
        <v>231010000</v>
      </c>
      <c r="N612" s="108" t="s">
        <v>57</v>
      </c>
      <c r="O612" s="18" t="s">
        <v>789</v>
      </c>
      <c r="P612" s="108" t="s">
        <v>57</v>
      </c>
      <c r="Q612" s="18" t="s">
        <v>59</v>
      </c>
      <c r="R612" s="18" t="s">
        <v>1092</v>
      </c>
      <c r="S612" s="18" t="s">
        <v>2352</v>
      </c>
      <c r="T612" s="18">
        <v>796</v>
      </c>
      <c r="U612" s="18" t="s">
        <v>2277</v>
      </c>
      <c r="V612" s="18">
        <v>5</v>
      </c>
      <c r="W612" s="33">
        <v>39000</v>
      </c>
      <c r="X612" s="19">
        <f>W612*V612</f>
        <v>195000</v>
      </c>
      <c r="Y612" s="28">
        <f t="shared" si="21"/>
        <v>218400.00000000003</v>
      </c>
      <c r="Z612" s="129"/>
      <c r="AA612" s="125" t="s">
        <v>65</v>
      </c>
      <c r="AB612" s="18"/>
      <c r="AC612" s="126"/>
      <c r="AD612" s="126"/>
      <c r="AE612" s="126"/>
      <c r="AF612" s="126"/>
      <c r="AG612" s="126"/>
      <c r="AH612" s="126"/>
      <c r="AI612" s="126"/>
      <c r="AJ612" s="126"/>
      <c r="AK612" s="126"/>
      <c r="AL612" s="126"/>
      <c r="AM612" s="126"/>
      <c r="AN612" s="126"/>
      <c r="AO612" s="126"/>
      <c r="AP612" s="126"/>
      <c r="AQ612" s="126"/>
      <c r="AR612" s="126"/>
      <c r="AS612" s="126"/>
      <c r="AT612" s="126"/>
      <c r="AU612" s="126"/>
      <c r="AV612" s="126"/>
      <c r="AW612" s="126"/>
      <c r="AX612" s="126"/>
      <c r="AY612" s="126"/>
      <c r="AZ612" s="126"/>
      <c r="BA612" s="126"/>
      <c r="BB612" s="126"/>
      <c r="BC612" s="126"/>
      <c r="BD612" s="126"/>
      <c r="BE612" s="126"/>
      <c r="BF612" s="126"/>
      <c r="BG612" s="126"/>
      <c r="BH612" s="126"/>
      <c r="BI612" s="126"/>
      <c r="BJ612" s="126"/>
      <c r="BK612" s="126"/>
      <c r="BL612" s="126"/>
      <c r="BM612" s="126"/>
      <c r="BN612" s="126"/>
      <c r="BO612" s="126"/>
      <c r="BP612" s="126"/>
      <c r="BQ612" s="126"/>
      <c r="BR612" s="126"/>
      <c r="BS612" s="126"/>
      <c r="BT612" s="126"/>
      <c r="BU612" s="126"/>
      <c r="BV612" s="126"/>
      <c r="BW612" s="126"/>
      <c r="BX612" s="126"/>
      <c r="BY612" s="126"/>
      <c r="BZ612" s="126"/>
      <c r="CA612" s="126"/>
      <c r="CB612" s="126"/>
      <c r="CC612" s="126"/>
      <c r="CD612" s="126"/>
      <c r="CE612" s="126"/>
      <c r="CF612" s="126"/>
      <c r="CG612" s="126"/>
      <c r="CH612" s="126"/>
      <c r="CI612" s="126"/>
      <c r="CJ612" s="126"/>
      <c r="CK612" s="126"/>
      <c r="CL612" s="126"/>
      <c r="CM612" s="126"/>
      <c r="CN612" s="126"/>
      <c r="CO612" s="126"/>
      <c r="CP612" s="126"/>
      <c r="CQ612" s="126"/>
      <c r="CR612" s="126"/>
      <c r="CS612" s="126"/>
      <c r="CT612" s="126"/>
      <c r="CU612" s="126"/>
      <c r="CV612" s="126"/>
      <c r="CW612" s="126"/>
      <c r="CX612" s="126"/>
      <c r="CY612" s="126"/>
      <c r="CZ612" s="126"/>
      <c r="DA612" s="126"/>
      <c r="DB612" s="126"/>
      <c r="DC612" s="126"/>
      <c r="DD612" s="126"/>
      <c r="DE612" s="126"/>
      <c r="DF612" s="126"/>
      <c r="DG612" s="126"/>
      <c r="DH612" s="126"/>
      <c r="DI612" s="126"/>
      <c r="DJ612" s="126"/>
      <c r="DK612" s="126"/>
      <c r="DL612" s="126"/>
      <c r="DM612" s="126"/>
      <c r="DN612" s="126"/>
      <c r="DO612" s="126"/>
      <c r="DP612" s="126"/>
      <c r="DQ612" s="126"/>
      <c r="DR612" s="126"/>
      <c r="DS612" s="126"/>
      <c r="DT612" s="126"/>
      <c r="DU612" s="126"/>
      <c r="DV612" s="126"/>
      <c r="DW612" s="126"/>
      <c r="DX612" s="126"/>
      <c r="DY612" s="126"/>
      <c r="DZ612" s="126"/>
      <c r="EA612" s="126"/>
      <c r="EB612" s="126"/>
      <c r="EC612" s="126"/>
      <c r="ED612" s="126"/>
      <c r="EE612" s="126"/>
      <c r="EF612" s="126"/>
      <c r="EG612" s="126"/>
      <c r="EH612" s="126"/>
      <c r="EI612" s="126"/>
      <c r="EJ612" s="126"/>
      <c r="EK612" s="126"/>
      <c r="EL612" s="126"/>
      <c r="EM612" s="126"/>
      <c r="EN612" s="126"/>
      <c r="EO612" s="126"/>
      <c r="EP612" s="126"/>
      <c r="EQ612" s="126"/>
      <c r="ER612" s="126"/>
      <c r="ES612" s="126"/>
      <c r="ET612" s="126"/>
      <c r="EU612" s="126"/>
      <c r="EV612" s="126"/>
      <c r="EW612" s="126"/>
      <c r="EX612" s="126"/>
      <c r="EY612" s="126"/>
      <c r="EZ612" s="126"/>
      <c r="FA612" s="126"/>
      <c r="FB612" s="126"/>
      <c r="FC612" s="126"/>
      <c r="FD612" s="126"/>
      <c r="FE612" s="126"/>
      <c r="FF612" s="126"/>
      <c r="FG612" s="126"/>
      <c r="FH612" s="126"/>
      <c r="FI612" s="126"/>
      <c r="FJ612" s="126"/>
      <c r="FK612" s="126"/>
      <c r="FL612" s="126"/>
      <c r="FM612" s="126"/>
      <c r="FN612" s="126"/>
      <c r="FO612" s="126"/>
      <c r="FP612" s="126"/>
      <c r="FQ612" s="126"/>
      <c r="FR612" s="126"/>
      <c r="FS612" s="126"/>
      <c r="FT612" s="126"/>
      <c r="FU612" s="126"/>
      <c r="FV612" s="126"/>
      <c r="FW612" s="126"/>
      <c r="FX612" s="126"/>
      <c r="FY612" s="126"/>
      <c r="FZ612" s="126"/>
      <c r="GA612" s="126"/>
      <c r="GB612" s="126"/>
      <c r="GC612" s="126"/>
      <c r="GD612" s="126"/>
      <c r="GE612" s="126"/>
      <c r="GF612" s="126"/>
      <c r="GG612" s="126"/>
      <c r="GH612" s="126"/>
      <c r="GI612" s="126"/>
      <c r="GJ612" s="126"/>
      <c r="GK612" s="126"/>
      <c r="GL612" s="126"/>
      <c r="GM612" s="126"/>
      <c r="GN612" s="126"/>
      <c r="GO612" s="126"/>
      <c r="GP612" s="126"/>
      <c r="GQ612" s="126"/>
      <c r="GR612" s="126"/>
      <c r="GS612" s="126"/>
      <c r="GT612" s="126"/>
      <c r="GU612" s="126"/>
      <c r="GV612" s="126"/>
      <c r="GW612" s="126"/>
      <c r="GX612" s="126"/>
      <c r="GY612" s="126"/>
      <c r="GZ612" s="126"/>
      <c r="HA612" s="126"/>
      <c r="HB612" s="126"/>
      <c r="HC612" s="126"/>
      <c r="HD612" s="126"/>
      <c r="HE612" s="126"/>
      <c r="HF612" s="126"/>
      <c r="HG612" s="126"/>
      <c r="HH612" s="126"/>
      <c r="HI612" s="126"/>
      <c r="HJ612" s="126"/>
      <c r="HK612" s="126"/>
      <c r="HL612" s="126"/>
      <c r="HM612" s="126"/>
      <c r="HN612" s="126"/>
      <c r="HO612" s="126"/>
      <c r="HP612" s="126"/>
      <c r="HQ612" s="126"/>
      <c r="HR612" s="126"/>
      <c r="HS612" s="126"/>
      <c r="HT612" s="126"/>
      <c r="HU612" s="126"/>
      <c r="HV612" s="126"/>
      <c r="HW612" s="126"/>
      <c r="HX612" s="126"/>
      <c r="HY612" s="126"/>
      <c r="HZ612" s="126"/>
      <c r="IA612" s="126"/>
      <c r="IB612" s="126"/>
      <c r="IC612" s="126"/>
      <c r="ID612" s="126"/>
      <c r="IE612" s="126"/>
      <c r="IF612" s="126"/>
      <c r="IG612" s="126"/>
      <c r="IH612" s="126"/>
      <c r="II612" s="126"/>
      <c r="IJ612" s="126"/>
      <c r="IK612" s="126"/>
      <c r="IL612" s="126"/>
      <c r="IM612" s="126"/>
      <c r="IN612" s="126"/>
      <c r="IO612" s="126"/>
      <c r="IP612" s="126"/>
      <c r="IQ612" s="126"/>
    </row>
    <row r="613" spans="1:251" ht="48" customHeight="1">
      <c r="A613" s="17" t="s">
        <v>2394</v>
      </c>
      <c r="B613" s="18" t="s">
        <v>48</v>
      </c>
      <c r="C613" s="18" t="s">
        <v>49</v>
      </c>
      <c r="D613" s="12" t="s">
        <v>2395</v>
      </c>
      <c r="E613" s="12" t="s">
        <v>2396</v>
      </c>
      <c r="F613" s="12" t="s">
        <v>2397</v>
      </c>
      <c r="G613" s="12" t="s">
        <v>2398</v>
      </c>
      <c r="H613" s="12" t="s">
        <v>2399</v>
      </c>
      <c r="I613" s="18"/>
      <c r="J613" s="12"/>
      <c r="K613" s="12" t="s">
        <v>72</v>
      </c>
      <c r="L613" s="18">
        <v>0</v>
      </c>
      <c r="M613" s="18">
        <v>231010000</v>
      </c>
      <c r="N613" s="108" t="s">
        <v>57</v>
      </c>
      <c r="O613" s="18" t="s">
        <v>459</v>
      </c>
      <c r="P613" s="108" t="s">
        <v>57</v>
      </c>
      <c r="Q613" s="18" t="s">
        <v>59</v>
      </c>
      <c r="R613" s="18" t="s">
        <v>1092</v>
      </c>
      <c r="S613" s="18" t="s">
        <v>88</v>
      </c>
      <c r="T613" s="18">
        <v>796</v>
      </c>
      <c r="U613" s="18" t="s">
        <v>2277</v>
      </c>
      <c r="V613" s="18">
        <v>1</v>
      </c>
      <c r="W613" s="33">
        <v>2520000</v>
      </c>
      <c r="X613" s="33">
        <f aca="true" t="shared" si="22" ref="X613:X627">W613*V613</f>
        <v>2520000</v>
      </c>
      <c r="Y613" s="28">
        <f t="shared" si="21"/>
        <v>2822400.0000000005</v>
      </c>
      <c r="Z613" s="129"/>
      <c r="AA613" s="125" t="s">
        <v>65</v>
      </c>
      <c r="AB613" s="18"/>
      <c r="AC613" s="126"/>
      <c r="AD613" s="126"/>
      <c r="AE613" s="126"/>
      <c r="AF613" s="126"/>
      <c r="AG613" s="126"/>
      <c r="AH613" s="126"/>
      <c r="AI613" s="126"/>
      <c r="AJ613" s="126"/>
      <c r="AK613" s="126"/>
      <c r="AL613" s="126"/>
      <c r="AM613" s="126"/>
      <c r="AN613" s="126"/>
      <c r="AO613" s="126"/>
      <c r="AP613" s="126"/>
      <c r="AQ613" s="126"/>
      <c r="AR613" s="126"/>
      <c r="AS613" s="126"/>
      <c r="AT613" s="126"/>
      <c r="AU613" s="126"/>
      <c r="AV613" s="126"/>
      <c r="AW613" s="126"/>
      <c r="AX613" s="126"/>
      <c r="AY613" s="126"/>
      <c r="AZ613" s="126"/>
      <c r="BA613" s="126"/>
      <c r="BB613" s="126"/>
      <c r="BC613" s="126"/>
      <c r="BD613" s="126"/>
      <c r="BE613" s="126"/>
      <c r="BF613" s="126"/>
      <c r="BG613" s="126"/>
      <c r="BH613" s="126"/>
      <c r="BI613" s="126"/>
      <c r="BJ613" s="126"/>
      <c r="BK613" s="126"/>
      <c r="BL613" s="126"/>
      <c r="BM613" s="126"/>
      <c r="BN613" s="126"/>
      <c r="BO613" s="126"/>
      <c r="BP613" s="126"/>
      <c r="BQ613" s="126"/>
      <c r="BR613" s="126"/>
      <c r="BS613" s="126"/>
      <c r="BT613" s="126"/>
      <c r="BU613" s="126"/>
      <c r="BV613" s="126"/>
      <c r="BW613" s="126"/>
      <c r="BX613" s="126"/>
      <c r="BY613" s="126"/>
      <c r="BZ613" s="126"/>
      <c r="CA613" s="126"/>
      <c r="CB613" s="126"/>
      <c r="CC613" s="126"/>
      <c r="CD613" s="126"/>
      <c r="CE613" s="126"/>
      <c r="CF613" s="126"/>
      <c r="CG613" s="126"/>
      <c r="CH613" s="126"/>
      <c r="CI613" s="126"/>
      <c r="CJ613" s="126"/>
      <c r="CK613" s="126"/>
      <c r="CL613" s="126"/>
      <c r="CM613" s="126"/>
      <c r="CN613" s="126"/>
      <c r="CO613" s="126"/>
      <c r="CP613" s="126"/>
      <c r="CQ613" s="126"/>
      <c r="CR613" s="126"/>
      <c r="CS613" s="126"/>
      <c r="CT613" s="126"/>
      <c r="CU613" s="126"/>
      <c r="CV613" s="126"/>
      <c r="CW613" s="126"/>
      <c r="CX613" s="126"/>
      <c r="CY613" s="126"/>
      <c r="CZ613" s="126"/>
      <c r="DA613" s="126"/>
      <c r="DB613" s="126"/>
      <c r="DC613" s="126"/>
      <c r="DD613" s="126"/>
      <c r="DE613" s="126"/>
      <c r="DF613" s="126"/>
      <c r="DG613" s="126"/>
      <c r="DH613" s="126"/>
      <c r="DI613" s="126"/>
      <c r="DJ613" s="126"/>
      <c r="DK613" s="126"/>
      <c r="DL613" s="126"/>
      <c r="DM613" s="126"/>
      <c r="DN613" s="126"/>
      <c r="DO613" s="126"/>
      <c r="DP613" s="126"/>
      <c r="DQ613" s="126"/>
      <c r="DR613" s="126"/>
      <c r="DS613" s="126"/>
      <c r="DT613" s="126"/>
      <c r="DU613" s="126"/>
      <c r="DV613" s="126"/>
      <c r="DW613" s="126"/>
      <c r="DX613" s="126"/>
      <c r="DY613" s="126"/>
      <c r="DZ613" s="126"/>
      <c r="EA613" s="126"/>
      <c r="EB613" s="126"/>
      <c r="EC613" s="126"/>
      <c r="ED613" s="126"/>
      <c r="EE613" s="126"/>
      <c r="EF613" s="126"/>
      <c r="EG613" s="126"/>
      <c r="EH613" s="126"/>
      <c r="EI613" s="126"/>
      <c r="EJ613" s="126"/>
      <c r="EK613" s="126"/>
      <c r="EL613" s="126"/>
      <c r="EM613" s="126"/>
      <c r="EN613" s="126"/>
      <c r="EO613" s="126"/>
      <c r="EP613" s="126"/>
      <c r="EQ613" s="126"/>
      <c r="ER613" s="126"/>
      <c r="ES613" s="126"/>
      <c r="ET613" s="126"/>
      <c r="EU613" s="126"/>
      <c r="EV613" s="126"/>
      <c r="EW613" s="126"/>
      <c r="EX613" s="126"/>
      <c r="EY613" s="126"/>
      <c r="EZ613" s="126"/>
      <c r="FA613" s="126"/>
      <c r="FB613" s="126"/>
      <c r="FC613" s="126"/>
      <c r="FD613" s="126"/>
      <c r="FE613" s="126"/>
      <c r="FF613" s="126"/>
      <c r="FG613" s="126"/>
      <c r="FH613" s="126"/>
      <c r="FI613" s="126"/>
      <c r="FJ613" s="126"/>
      <c r="FK613" s="126"/>
      <c r="FL613" s="126"/>
      <c r="FM613" s="126"/>
      <c r="FN613" s="126"/>
      <c r="FO613" s="126"/>
      <c r="FP613" s="126"/>
      <c r="FQ613" s="126"/>
      <c r="FR613" s="126"/>
      <c r="FS613" s="126"/>
      <c r="FT613" s="126"/>
      <c r="FU613" s="126"/>
      <c r="FV613" s="126"/>
      <c r="FW613" s="126"/>
      <c r="FX613" s="126"/>
      <c r="FY613" s="126"/>
      <c r="FZ613" s="126"/>
      <c r="GA613" s="126"/>
      <c r="GB613" s="126"/>
      <c r="GC613" s="126"/>
      <c r="GD613" s="126"/>
      <c r="GE613" s="126"/>
      <c r="GF613" s="126"/>
      <c r="GG613" s="126"/>
      <c r="GH613" s="126"/>
      <c r="GI613" s="126"/>
      <c r="GJ613" s="126"/>
      <c r="GK613" s="126"/>
      <c r="GL613" s="126"/>
      <c r="GM613" s="126"/>
      <c r="GN613" s="126"/>
      <c r="GO613" s="126"/>
      <c r="GP613" s="126"/>
      <c r="GQ613" s="126"/>
      <c r="GR613" s="126"/>
      <c r="GS613" s="126"/>
      <c r="GT613" s="126"/>
      <c r="GU613" s="126"/>
      <c r="GV613" s="126"/>
      <c r="GW613" s="126"/>
      <c r="GX613" s="126"/>
      <c r="GY613" s="126"/>
      <c r="GZ613" s="126"/>
      <c r="HA613" s="126"/>
      <c r="HB613" s="126"/>
      <c r="HC613" s="126"/>
      <c r="HD613" s="126"/>
      <c r="HE613" s="126"/>
      <c r="HF613" s="126"/>
      <c r="HG613" s="126"/>
      <c r="HH613" s="126"/>
      <c r="HI613" s="126"/>
      <c r="HJ613" s="126"/>
      <c r="HK613" s="126"/>
      <c r="HL613" s="126"/>
      <c r="HM613" s="126"/>
      <c r="HN613" s="126"/>
      <c r="HO613" s="126"/>
      <c r="HP613" s="126"/>
      <c r="HQ613" s="126"/>
      <c r="HR613" s="126"/>
      <c r="HS613" s="126"/>
      <c r="HT613" s="126"/>
      <c r="HU613" s="126"/>
      <c r="HV613" s="126"/>
      <c r="HW613" s="126"/>
      <c r="HX613" s="126"/>
      <c r="HY613" s="126"/>
      <c r="HZ613" s="126"/>
      <c r="IA613" s="126"/>
      <c r="IB613" s="126"/>
      <c r="IC613" s="126"/>
      <c r="ID613" s="126"/>
      <c r="IE613" s="126"/>
      <c r="IF613" s="126"/>
      <c r="IG613" s="126"/>
      <c r="IH613" s="126"/>
      <c r="II613" s="126"/>
      <c r="IJ613" s="126"/>
      <c r="IK613" s="126"/>
      <c r="IL613" s="126"/>
      <c r="IM613" s="126"/>
      <c r="IN613" s="126"/>
      <c r="IO613" s="126"/>
      <c r="IP613" s="126"/>
      <c r="IQ613" s="126"/>
    </row>
    <row r="614" spans="1:251" ht="60" customHeight="1">
      <c r="A614" s="17" t="s">
        <v>2400</v>
      </c>
      <c r="B614" s="18" t="s">
        <v>48</v>
      </c>
      <c r="C614" s="18" t="s">
        <v>49</v>
      </c>
      <c r="D614" s="12" t="s">
        <v>2401</v>
      </c>
      <c r="E614" s="12" t="s">
        <v>2402</v>
      </c>
      <c r="F614" s="12" t="s">
        <v>2403</v>
      </c>
      <c r="G614" s="12" t="s">
        <v>2404</v>
      </c>
      <c r="H614" s="12" t="s">
        <v>2405</v>
      </c>
      <c r="I614" s="12"/>
      <c r="J614" s="12"/>
      <c r="K614" s="12" t="s">
        <v>472</v>
      </c>
      <c r="L614" s="18">
        <v>0</v>
      </c>
      <c r="M614" s="18">
        <v>231010000</v>
      </c>
      <c r="N614" s="108" t="s">
        <v>57</v>
      </c>
      <c r="O614" s="18" t="s">
        <v>99</v>
      </c>
      <c r="P614" s="108" t="s">
        <v>57</v>
      </c>
      <c r="Q614" s="18" t="s">
        <v>59</v>
      </c>
      <c r="R614" s="18" t="s">
        <v>2406</v>
      </c>
      <c r="S614" s="18" t="s">
        <v>88</v>
      </c>
      <c r="T614" s="18">
        <v>839</v>
      </c>
      <c r="U614" s="18" t="s">
        <v>352</v>
      </c>
      <c r="V614" s="18">
        <v>1</v>
      </c>
      <c r="W614" s="33">
        <v>36000000</v>
      </c>
      <c r="X614" s="33">
        <v>0</v>
      </c>
      <c r="Y614" s="28">
        <f t="shared" si="21"/>
        <v>0</v>
      </c>
      <c r="Z614" s="129"/>
      <c r="AA614" s="125" t="s">
        <v>65</v>
      </c>
      <c r="AB614" s="18">
        <v>14</v>
      </c>
      <c r="AC614" s="126"/>
      <c r="AD614" s="126"/>
      <c r="AE614" s="126"/>
      <c r="AF614" s="126"/>
      <c r="AG614" s="126"/>
      <c r="AH614" s="126"/>
      <c r="AI614" s="126"/>
      <c r="AJ614" s="126"/>
      <c r="AK614" s="126"/>
      <c r="AL614" s="126"/>
      <c r="AM614" s="126"/>
      <c r="AN614" s="126"/>
      <c r="AO614" s="126"/>
      <c r="AP614" s="126"/>
      <c r="AQ614" s="126"/>
      <c r="AR614" s="126"/>
      <c r="AS614" s="126"/>
      <c r="AT614" s="126"/>
      <c r="AU614" s="126"/>
      <c r="AV614" s="126"/>
      <c r="AW614" s="126"/>
      <c r="AX614" s="126"/>
      <c r="AY614" s="126"/>
      <c r="AZ614" s="126"/>
      <c r="BA614" s="126"/>
      <c r="BB614" s="126"/>
      <c r="BC614" s="126"/>
      <c r="BD614" s="126"/>
      <c r="BE614" s="126"/>
      <c r="BF614" s="126"/>
      <c r="BG614" s="126"/>
      <c r="BH614" s="126"/>
      <c r="BI614" s="126"/>
      <c r="BJ614" s="126"/>
      <c r="BK614" s="126"/>
      <c r="BL614" s="126"/>
      <c r="BM614" s="126"/>
      <c r="BN614" s="126"/>
      <c r="BO614" s="126"/>
      <c r="BP614" s="126"/>
      <c r="BQ614" s="126"/>
      <c r="BR614" s="126"/>
      <c r="BS614" s="126"/>
      <c r="BT614" s="126"/>
      <c r="BU614" s="126"/>
      <c r="BV614" s="126"/>
      <c r="BW614" s="126"/>
      <c r="BX614" s="126"/>
      <c r="BY614" s="126"/>
      <c r="BZ614" s="126"/>
      <c r="CA614" s="126"/>
      <c r="CB614" s="126"/>
      <c r="CC614" s="126"/>
      <c r="CD614" s="126"/>
      <c r="CE614" s="126"/>
      <c r="CF614" s="126"/>
      <c r="CG614" s="126"/>
      <c r="CH614" s="126"/>
      <c r="CI614" s="126"/>
      <c r="CJ614" s="126"/>
      <c r="CK614" s="126"/>
      <c r="CL614" s="126"/>
      <c r="CM614" s="126"/>
      <c r="CN614" s="126"/>
      <c r="CO614" s="126"/>
      <c r="CP614" s="126"/>
      <c r="CQ614" s="126"/>
      <c r="CR614" s="126"/>
      <c r="CS614" s="126"/>
      <c r="CT614" s="126"/>
      <c r="CU614" s="126"/>
      <c r="CV614" s="126"/>
      <c r="CW614" s="126"/>
      <c r="CX614" s="126"/>
      <c r="CY614" s="126"/>
      <c r="CZ614" s="126"/>
      <c r="DA614" s="126"/>
      <c r="DB614" s="126"/>
      <c r="DC614" s="126"/>
      <c r="DD614" s="126"/>
      <c r="DE614" s="126"/>
      <c r="DF614" s="126"/>
      <c r="DG614" s="126"/>
      <c r="DH614" s="126"/>
      <c r="DI614" s="126"/>
      <c r="DJ614" s="126"/>
      <c r="DK614" s="126"/>
      <c r="DL614" s="126"/>
      <c r="DM614" s="126"/>
      <c r="DN614" s="126"/>
      <c r="DO614" s="126"/>
      <c r="DP614" s="126"/>
      <c r="DQ614" s="126"/>
      <c r="DR614" s="126"/>
      <c r="DS614" s="126"/>
      <c r="DT614" s="126"/>
      <c r="DU614" s="126"/>
      <c r="DV614" s="126"/>
      <c r="DW614" s="126"/>
      <c r="DX614" s="126"/>
      <c r="DY614" s="126"/>
      <c r="DZ614" s="126"/>
      <c r="EA614" s="126"/>
      <c r="EB614" s="126"/>
      <c r="EC614" s="126"/>
      <c r="ED614" s="126"/>
      <c r="EE614" s="126"/>
      <c r="EF614" s="126"/>
      <c r="EG614" s="126"/>
      <c r="EH614" s="126"/>
      <c r="EI614" s="126"/>
      <c r="EJ614" s="126"/>
      <c r="EK614" s="126"/>
      <c r="EL614" s="126"/>
      <c r="EM614" s="126"/>
      <c r="EN614" s="126"/>
      <c r="EO614" s="126"/>
      <c r="EP614" s="126"/>
      <c r="EQ614" s="126"/>
      <c r="ER614" s="126"/>
      <c r="ES614" s="126"/>
      <c r="ET614" s="126"/>
      <c r="EU614" s="126"/>
      <c r="EV614" s="126"/>
      <c r="EW614" s="126"/>
      <c r="EX614" s="126"/>
      <c r="EY614" s="126"/>
      <c r="EZ614" s="126"/>
      <c r="FA614" s="126"/>
      <c r="FB614" s="126"/>
      <c r="FC614" s="126"/>
      <c r="FD614" s="126"/>
      <c r="FE614" s="126"/>
      <c r="FF614" s="126"/>
      <c r="FG614" s="126"/>
      <c r="FH614" s="126"/>
      <c r="FI614" s="126"/>
      <c r="FJ614" s="126"/>
      <c r="FK614" s="126"/>
      <c r="FL614" s="126"/>
      <c r="FM614" s="126"/>
      <c r="FN614" s="126"/>
      <c r="FO614" s="126"/>
      <c r="FP614" s="126"/>
      <c r="FQ614" s="126"/>
      <c r="FR614" s="126"/>
      <c r="FS614" s="126"/>
      <c r="FT614" s="126"/>
      <c r="FU614" s="126"/>
      <c r="FV614" s="126"/>
      <c r="FW614" s="126"/>
      <c r="FX614" s="126"/>
      <c r="FY614" s="126"/>
      <c r="FZ614" s="126"/>
      <c r="GA614" s="126"/>
      <c r="GB614" s="126"/>
      <c r="GC614" s="126"/>
      <c r="GD614" s="126"/>
      <c r="GE614" s="126"/>
      <c r="GF614" s="126"/>
      <c r="GG614" s="126"/>
      <c r="GH614" s="126"/>
      <c r="GI614" s="126"/>
      <c r="GJ614" s="126"/>
      <c r="GK614" s="126"/>
      <c r="GL614" s="126"/>
      <c r="GM614" s="126"/>
      <c r="GN614" s="126"/>
      <c r="GO614" s="126"/>
      <c r="GP614" s="126"/>
      <c r="GQ614" s="126"/>
      <c r="GR614" s="126"/>
      <c r="GS614" s="126"/>
      <c r="GT614" s="126"/>
      <c r="GU614" s="126"/>
      <c r="GV614" s="126"/>
      <c r="GW614" s="126"/>
      <c r="GX614" s="126"/>
      <c r="GY614" s="126"/>
      <c r="GZ614" s="126"/>
      <c r="HA614" s="126"/>
      <c r="HB614" s="126"/>
      <c r="HC614" s="126"/>
      <c r="HD614" s="126"/>
      <c r="HE614" s="126"/>
      <c r="HF614" s="126"/>
      <c r="HG614" s="126"/>
      <c r="HH614" s="126"/>
      <c r="HI614" s="126"/>
      <c r="HJ614" s="126"/>
      <c r="HK614" s="126"/>
      <c r="HL614" s="126"/>
      <c r="HM614" s="126"/>
      <c r="HN614" s="126"/>
      <c r="HO614" s="126"/>
      <c r="HP614" s="126"/>
      <c r="HQ614" s="126"/>
      <c r="HR614" s="126"/>
      <c r="HS614" s="126"/>
      <c r="HT614" s="126"/>
      <c r="HU614" s="126"/>
      <c r="HV614" s="126"/>
      <c r="HW614" s="126"/>
      <c r="HX614" s="126"/>
      <c r="HY614" s="126"/>
      <c r="HZ614" s="126"/>
      <c r="IA614" s="126"/>
      <c r="IB614" s="126"/>
      <c r="IC614" s="126"/>
      <c r="ID614" s="126"/>
      <c r="IE614" s="126"/>
      <c r="IF614" s="126"/>
      <c r="IG614" s="126"/>
      <c r="IH614" s="126"/>
      <c r="II614" s="126"/>
      <c r="IJ614" s="126"/>
      <c r="IK614" s="126"/>
      <c r="IL614" s="126"/>
      <c r="IM614" s="126"/>
      <c r="IN614" s="126"/>
      <c r="IO614" s="126"/>
      <c r="IP614" s="126"/>
      <c r="IQ614" s="126"/>
    </row>
    <row r="615" spans="1:251" ht="60" customHeight="1">
      <c r="A615" s="17" t="s">
        <v>2407</v>
      </c>
      <c r="B615" s="18" t="s">
        <v>48</v>
      </c>
      <c r="C615" s="18" t="s">
        <v>49</v>
      </c>
      <c r="D615" s="12" t="s">
        <v>2401</v>
      </c>
      <c r="E615" s="12" t="s">
        <v>2402</v>
      </c>
      <c r="F615" s="12" t="s">
        <v>2403</v>
      </c>
      <c r="G615" s="12" t="s">
        <v>2404</v>
      </c>
      <c r="H615" s="12" t="s">
        <v>2405</v>
      </c>
      <c r="I615" s="12"/>
      <c r="J615" s="12"/>
      <c r="K615" s="12" t="s">
        <v>472</v>
      </c>
      <c r="L615" s="18">
        <v>0</v>
      </c>
      <c r="M615" s="18">
        <v>231010000</v>
      </c>
      <c r="N615" s="108" t="s">
        <v>57</v>
      </c>
      <c r="O615" s="18" t="s">
        <v>99</v>
      </c>
      <c r="P615" s="108" t="s">
        <v>57</v>
      </c>
      <c r="Q615" s="18" t="s">
        <v>59</v>
      </c>
      <c r="R615" s="18" t="s">
        <v>2408</v>
      </c>
      <c r="S615" s="18" t="s">
        <v>88</v>
      </c>
      <c r="T615" s="18">
        <v>839</v>
      </c>
      <c r="U615" s="18" t="s">
        <v>352</v>
      </c>
      <c r="V615" s="18">
        <v>1</v>
      </c>
      <c r="W615" s="33">
        <v>36000000</v>
      </c>
      <c r="X615" s="33">
        <v>0</v>
      </c>
      <c r="Y615" s="28">
        <f t="shared" si="21"/>
        <v>0</v>
      </c>
      <c r="Z615" s="129"/>
      <c r="AA615" s="125" t="s">
        <v>65</v>
      </c>
      <c r="AB615" s="18">
        <v>11.14</v>
      </c>
      <c r="AC615" s="126"/>
      <c r="AD615" s="126"/>
      <c r="AE615" s="126"/>
      <c r="AF615" s="126"/>
      <c r="AG615" s="126"/>
      <c r="AH615" s="126"/>
      <c r="AI615" s="126"/>
      <c r="AJ615" s="126"/>
      <c r="AK615" s="126"/>
      <c r="AL615" s="126"/>
      <c r="AM615" s="126"/>
      <c r="AN615" s="126"/>
      <c r="AO615" s="126"/>
      <c r="AP615" s="126"/>
      <c r="AQ615" s="126"/>
      <c r="AR615" s="126"/>
      <c r="AS615" s="126"/>
      <c r="AT615" s="126"/>
      <c r="AU615" s="126"/>
      <c r="AV615" s="126"/>
      <c r="AW615" s="126"/>
      <c r="AX615" s="126"/>
      <c r="AY615" s="126"/>
      <c r="AZ615" s="126"/>
      <c r="BA615" s="126"/>
      <c r="BB615" s="126"/>
      <c r="BC615" s="126"/>
      <c r="BD615" s="126"/>
      <c r="BE615" s="126"/>
      <c r="BF615" s="126"/>
      <c r="BG615" s="126"/>
      <c r="BH615" s="126"/>
      <c r="BI615" s="126"/>
      <c r="BJ615" s="126"/>
      <c r="BK615" s="126"/>
      <c r="BL615" s="126"/>
      <c r="BM615" s="126"/>
      <c r="BN615" s="126"/>
      <c r="BO615" s="126"/>
      <c r="BP615" s="126"/>
      <c r="BQ615" s="126"/>
      <c r="BR615" s="126"/>
      <c r="BS615" s="126"/>
      <c r="BT615" s="126"/>
      <c r="BU615" s="126"/>
      <c r="BV615" s="126"/>
      <c r="BW615" s="126"/>
      <c r="BX615" s="126"/>
      <c r="BY615" s="126"/>
      <c r="BZ615" s="126"/>
      <c r="CA615" s="126"/>
      <c r="CB615" s="126"/>
      <c r="CC615" s="126"/>
      <c r="CD615" s="126"/>
      <c r="CE615" s="126"/>
      <c r="CF615" s="126"/>
      <c r="CG615" s="126"/>
      <c r="CH615" s="126"/>
      <c r="CI615" s="126"/>
      <c r="CJ615" s="126"/>
      <c r="CK615" s="126"/>
      <c r="CL615" s="126"/>
      <c r="CM615" s="126"/>
      <c r="CN615" s="126"/>
      <c r="CO615" s="126"/>
      <c r="CP615" s="126"/>
      <c r="CQ615" s="126"/>
      <c r="CR615" s="126"/>
      <c r="CS615" s="126"/>
      <c r="CT615" s="126"/>
      <c r="CU615" s="126"/>
      <c r="CV615" s="126"/>
      <c r="CW615" s="126"/>
      <c r="CX615" s="126"/>
      <c r="CY615" s="126"/>
      <c r="CZ615" s="126"/>
      <c r="DA615" s="126"/>
      <c r="DB615" s="126"/>
      <c r="DC615" s="126"/>
      <c r="DD615" s="126"/>
      <c r="DE615" s="126"/>
      <c r="DF615" s="126"/>
      <c r="DG615" s="126"/>
      <c r="DH615" s="126"/>
      <c r="DI615" s="126"/>
      <c r="DJ615" s="126"/>
      <c r="DK615" s="126"/>
      <c r="DL615" s="126"/>
      <c r="DM615" s="126"/>
      <c r="DN615" s="126"/>
      <c r="DO615" s="126"/>
      <c r="DP615" s="126"/>
      <c r="DQ615" s="126"/>
      <c r="DR615" s="126"/>
      <c r="DS615" s="126"/>
      <c r="DT615" s="126"/>
      <c r="DU615" s="126"/>
      <c r="DV615" s="126"/>
      <c r="DW615" s="126"/>
      <c r="DX615" s="126"/>
      <c r="DY615" s="126"/>
      <c r="DZ615" s="126"/>
      <c r="EA615" s="126"/>
      <c r="EB615" s="126"/>
      <c r="EC615" s="126"/>
      <c r="ED615" s="126"/>
      <c r="EE615" s="126"/>
      <c r="EF615" s="126"/>
      <c r="EG615" s="126"/>
      <c r="EH615" s="126"/>
      <c r="EI615" s="126"/>
      <c r="EJ615" s="126"/>
      <c r="EK615" s="126"/>
      <c r="EL615" s="126"/>
      <c r="EM615" s="126"/>
      <c r="EN615" s="126"/>
      <c r="EO615" s="126"/>
      <c r="EP615" s="126"/>
      <c r="EQ615" s="126"/>
      <c r="ER615" s="126"/>
      <c r="ES615" s="126"/>
      <c r="ET615" s="126"/>
      <c r="EU615" s="126"/>
      <c r="EV615" s="126"/>
      <c r="EW615" s="126"/>
      <c r="EX615" s="126"/>
      <c r="EY615" s="126"/>
      <c r="EZ615" s="126"/>
      <c r="FA615" s="126"/>
      <c r="FB615" s="126"/>
      <c r="FC615" s="126"/>
      <c r="FD615" s="126"/>
      <c r="FE615" s="126"/>
      <c r="FF615" s="126"/>
      <c r="FG615" s="126"/>
      <c r="FH615" s="126"/>
      <c r="FI615" s="126"/>
      <c r="FJ615" s="126"/>
      <c r="FK615" s="126"/>
      <c r="FL615" s="126"/>
      <c r="FM615" s="126"/>
      <c r="FN615" s="126"/>
      <c r="FO615" s="126"/>
      <c r="FP615" s="126"/>
      <c r="FQ615" s="126"/>
      <c r="FR615" s="126"/>
      <c r="FS615" s="126"/>
      <c r="FT615" s="126"/>
      <c r="FU615" s="126"/>
      <c r="FV615" s="126"/>
      <c r="FW615" s="126"/>
      <c r="FX615" s="126"/>
      <c r="FY615" s="126"/>
      <c r="FZ615" s="126"/>
      <c r="GA615" s="126"/>
      <c r="GB615" s="126"/>
      <c r="GC615" s="126"/>
      <c r="GD615" s="126"/>
      <c r="GE615" s="126"/>
      <c r="GF615" s="126"/>
      <c r="GG615" s="126"/>
      <c r="GH615" s="126"/>
      <c r="GI615" s="126"/>
      <c r="GJ615" s="126"/>
      <c r="GK615" s="126"/>
      <c r="GL615" s="126"/>
      <c r="GM615" s="126"/>
      <c r="GN615" s="126"/>
      <c r="GO615" s="126"/>
      <c r="GP615" s="126"/>
      <c r="GQ615" s="126"/>
      <c r="GR615" s="126"/>
      <c r="GS615" s="126"/>
      <c r="GT615" s="126"/>
      <c r="GU615" s="126"/>
      <c r="GV615" s="126"/>
      <c r="GW615" s="126"/>
      <c r="GX615" s="126"/>
      <c r="GY615" s="126"/>
      <c r="GZ615" s="126"/>
      <c r="HA615" s="126"/>
      <c r="HB615" s="126"/>
      <c r="HC615" s="126"/>
      <c r="HD615" s="126"/>
      <c r="HE615" s="126"/>
      <c r="HF615" s="126"/>
      <c r="HG615" s="126"/>
      <c r="HH615" s="126"/>
      <c r="HI615" s="126"/>
      <c r="HJ615" s="126"/>
      <c r="HK615" s="126"/>
      <c r="HL615" s="126"/>
      <c r="HM615" s="126"/>
      <c r="HN615" s="126"/>
      <c r="HO615" s="126"/>
      <c r="HP615" s="126"/>
      <c r="HQ615" s="126"/>
      <c r="HR615" s="126"/>
      <c r="HS615" s="126"/>
      <c r="HT615" s="126"/>
      <c r="HU615" s="126"/>
      <c r="HV615" s="126"/>
      <c r="HW615" s="126"/>
      <c r="HX615" s="126"/>
      <c r="HY615" s="126"/>
      <c r="HZ615" s="126"/>
      <c r="IA615" s="126"/>
      <c r="IB615" s="126"/>
      <c r="IC615" s="126"/>
      <c r="ID615" s="126"/>
      <c r="IE615" s="126"/>
      <c r="IF615" s="126"/>
      <c r="IG615" s="126"/>
      <c r="IH615" s="126"/>
      <c r="II615" s="126"/>
      <c r="IJ615" s="126"/>
      <c r="IK615" s="126"/>
      <c r="IL615" s="126"/>
      <c r="IM615" s="126"/>
      <c r="IN615" s="126"/>
      <c r="IO615" s="126"/>
      <c r="IP615" s="126"/>
      <c r="IQ615" s="126"/>
    </row>
    <row r="616" spans="1:251" ht="60" customHeight="1">
      <c r="A616" s="17" t="s">
        <v>2409</v>
      </c>
      <c r="B616" s="18" t="s">
        <v>48</v>
      </c>
      <c r="C616" s="18" t="s">
        <v>49</v>
      </c>
      <c r="D616" s="12" t="s">
        <v>2401</v>
      </c>
      <c r="E616" s="12" t="s">
        <v>2402</v>
      </c>
      <c r="F616" s="12" t="s">
        <v>2403</v>
      </c>
      <c r="G616" s="12" t="s">
        <v>2404</v>
      </c>
      <c r="H616" s="12" t="s">
        <v>2405</v>
      </c>
      <c r="I616" s="12"/>
      <c r="J616" s="12"/>
      <c r="K616" s="12" t="s">
        <v>472</v>
      </c>
      <c r="L616" s="18">
        <v>0</v>
      </c>
      <c r="M616" s="18">
        <v>231010000</v>
      </c>
      <c r="N616" s="108" t="s">
        <v>57</v>
      </c>
      <c r="O616" s="17" t="s">
        <v>789</v>
      </c>
      <c r="P616" s="108" t="s">
        <v>57</v>
      </c>
      <c r="Q616" s="18" t="s">
        <v>59</v>
      </c>
      <c r="R616" s="18" t="s">
        <v>2410</v>
      </c>
      <c r="S616" s="18" t="s">
        <v>88</v>
      </c>
      <c r="T616" s="18">
        <v>839</v>
      </c>
      <c r="U616" s="18" t="s">
        <v>352</v>
      </c>
      <c r="V616" s="18">
        <v>1</v>
      </c>
      <c r="W616" s="33">
        <v>36000000</v>
      </c>
      <c r="X616" s="33">
        <f>W616*V616</f>
        <v>36000000</v>
      </c>
      <c r="Y616" s="28">
        <f t="shared" si="21"/>
        <v>40320000.00000001</v>
      </c>
      <c r="Z616" s="129"/>
      <c r="AA616" s="125" t="s">
        <v>65</v>
      </c>
      <c r="AB616" s="18"/>
      <c r="AC616" s="126"/>
      <c r="AD616" s="126"/>
      <c r="AE616" s="126"/>
      <c r="AF616" s="126"/>
      <c r="AG616" s="126"/>
      <c r="AH616" s="126"/>
      <c r="AI616" s="126"/>
      <c r="AJ616" s="126"/>
      <c r="AK616" s="126"/>
      <c r="AL616" s="126"/>
      <c r="AM616" s="126"/>
      <c r="AN616" s="126"/>
      <c r="AO616" s="126"/>
      <c r="AP616" s="126"/>
      <c r="AQ616" s="126"/>
      <c r="AR616" s="126"/>
      <c r="AS616" s="126"/>
      <c r="AT616" s="126"/>
      <c r="AU616" s="126"/>
      <c r="AV616" s="126"/>
      <c r="AW616" s="126"/>
      <c r="AX616" s="126"/>
      <c r="AY616" s="126"/>
      <c r="AZ616" s="126"/>
      <c r="BA616" s="126"/>
      <c r="BB616" s="126"/>
      <c r="BC616" s="126"/>
      <c r="BD616" s="126"/>
      <c r="BE616" s="126"/>
      <c r="BF616" s="126"/>
      <c r="BG616" s="126"/>
      <c r="BH616" s="126"/>
      <c r="BI616" s="126"/>
      <c r="BJ616" s="126"/>
      <c r="BK616" s="126"/>
      <c r="BL616" s="126"/>
      <c r="BM616" s="126"/>
      <c r="BN616" s="126"/>
      <c r="BO616" s="126"/>
      <c r="BP616" s="126"/>
      <c r="BQ616" s="126"/>
      <c r="BR616" s="126"/>
      <c r="BS616" s="126"/>
      <c r="BT616" s="126"/>
      <c r="BU616" s="126"/>
      <c r="BV616" s="126"/>
      <c r="BW616" s="126"/>
      <c r="BX616" s="126"/>
      <c r="BY616" s="126"/>
      <c r="BZ616" s="126"/>
      <c r="CA616" s="126"/>
      <c r="CB616" s="126"/>
      <c r="CC616" s="126"/>
      <c r="CD616" s="126"/>
      <c r="CE616" s="126"/>
      <c r="CF616" s="126"/>
      <c r="CG616" s="126"/>
      <c r="CH616" s="126"/>
      <c r="CI616" s="126"/>
      <c r="CJ616" s="126"/>
      <c r="CK616" s="126"/>
      <c r="CL616" s="126"/>
      <c r="CM616" s="126"/>
      <c r="CN616" s="126"/>
      <c r="CO616" s="126"/>
      <c r="CP616" s="126"/>
      <c r="CQ616" s="126"/>
      <c r="CR616" s="126"/>
      <c r="CS616" s="126"/>
      <c r="CT616" s="126"/>
      <c r="CU616" s="126"/>
      <c r="CV616" s="126"/>
      <c r="CW616" s="126"/>
      <c r="CX616" s="126"/>
      <c r="CY616" s="126"/>
      <c r="CZ616" s="126"/>
      <c r="DA616" s="126"/>
      <c r="DB616" s="126"/>
      <c r="DC616" s="126"/>
      <c r="DD616" s="126"/>
      <c r="DE616" s="126"/>
      <c r="DF616" s="126"/>
      <c r="DG616" s="126"/>
      <c r="DH616" s="126"/>
      <c r="DI616" s="126"/>
      <c r="DJ616" s="126"/>
      <c r="DK616" s="126"/>
      <c r="DL616" s="126"/>
      <c r="DM616" s="126"/>
      <c r="DN616" s="126"/>
      <c r="DO616" s="126"/>
      <c r="DP616" s="126"/>
      <c r="DQ616" s="126"/>
      <c r="DR616" s="126"/>
      <c r="DS616" s="126"/>
      <c r="DT616" s="126"/>
      <c r="DU616" s="126"/>
      <c r="DV616" s="126"/>
      <c r="DW616" s="126"/>
      <c r="DX616" s="126"/>
      <c r="DY616" s="126"/>
      <c r="DZ616" s="126"/>
      <c r="EA616" s="126"/>
      <c r="EB616" s="126"/>
      <c r="EC616" s="126"/>
      <c r="ED616" s="126"/>
      <c r="EE616" s="126"/>
      <c r="EF616" s="126"/>
      <c r="EG616" s="126"/>
      <c r="EH616" s="126"/>
      <c r="EI616" s="126"/>
      <c r="EJ616" s="126"/>
      <c r="EK616" s="126"/>
      <c r="EL616" s="126"/>
      <c r="EM616" s="126"/>
      <c r="EN616" s="126"/>
      <c r="EO616" s="126"/>
      <c r="EP616" s="126"/>
      <c r="EQ616" s="126"/>
      <c r="ER616" s="126"/>
      <c r="ES616" s="126"/>
      <c r="ET616" s="126"/>
      <c r="EU616" s="126"/>
      <c r="EV616" s="126"/>
      <c r="EW616" s="126"/>
      <c r="EX616" s="126"/>
      <c r="EY616" s="126"/>
      <c r="EZ616" s="126"/>
      <c r="FA616" s="126"/>
      <c r="FB616" s="126"/>
      <c r="FC616" s="126"/>
      <c r="FD616" s="126"/>
      <c r="FE616" s="126"/>
      <c r="FF616" s="126"/>
      <c r="FG616" s="126"/>
      <c r="FH616" s="126"/>
      <c r="FI616" s="126"/>
      <c r="FJ616" s="126"/>
      <c r="FK616" s="126"/>
      <c r="FL616" s="126"/>
      <c r="FM616" s="126"/>
      <c r="FN616" s="126"/>
      <c r="FO616" s="126"/>
      <c r="FP616" s="126"/>
      <c r="FQ616" s="126"/>
      <c r="FR616" s="126"/>
      <c r="FS616" s="126"/>
      <c r="FT616" s="126"/>
      <c r="FU616" s="126"/>
      <c r="FV616" s="126"/>
      <c r="FW616" s="126"/>
      <c r="FX616" s="126"/>
      <c r="FY616" s="126"/>
      <c r="FZ616" s="126"/>
      <c r="GA616" s="126"/>
      <c r="GB616" s="126"/>
      <c r="GC616" s="126"/>
      <c r="GD616" s="126"/>
      <c r="GE616" s="126"/>
      <c r="GF616" s="126"/>
      <c r="GG616" s="126"/>
      <c r="GH616" s="126"/>
      <c r="GI616" s="126"/>
      <c r="GJ616" s="126"/>
      <c r="GK616" s="126"/>
      <c r="GL616" s="126"/>
      <c r="GM616" s="126"/>
      <c r="GN616" s="126"/>
      <c r="GO616" s="126"/>
      <c r="GP616" s="126"/>
      <c r="GQ616" s="126"/>
      <c r="GR616" s="126"/>
      <c r="GS616" s="126"/>
      <c r="GT616" s="126"/>
      <c r="GU616" s="126"/>
      <c r="GV616" s="126"/>
      <c r="GW616" s="126"/>
      <c r="GX616" s="126"/>
      <c r="GY616" s="126"/>
      <c r="GZ616" s="126"/>
      <c r="HA616" s="126"/>
      <c r="HB616" s="126"/>
      <c r="HC616" s="126"/>
      <c r="HD616" s="126"/>
      <c r="HE616" s="126"/>
      <c r="HF616" s="126"/>
      <c r="HG616" s="126"/>
      <c r="HH616" s="126"/>
      <c r="HI616" s="126"/>
      <c r="HJ616" s="126"/>
      <c r="HK616" s="126"/>
      <c r="HL616" s="126"/>
      <c r="HM616" s="126"/>
      <c r="HN616" s="126"/>
      <c r="HO616" s="126"/>
      <c r="HP616" s="126"/>
      <c r="HQ616" s="126"/>
      <c r="HR616" s="126"/>
      <c r="HS616" s="126"/>
      <c r="HT616" s="126"/>
      <c r="HU616" s="126"/>
      <c r="HV616" s="126"/>
      <c r="HW616" s="126"/>
      <c r="HX616" s="126"/>
      <c r="HY616" s="126"/>
      <c r="HZ616" s="126"/>
      <c r="IA616" s="126"/>
      <c r="IB616" s="126"/>
      <c r="IC616" s="126"/>
      <c r="ID616" s="126"/>
      <c r="IE616" s="126"/>
      <c r="IF616" s="126"/>
      <c r="IG616" s="126"/>
      <c r="IH616" s="126"/>
      <c r="II616" s="126"/>
      <c r="IJ616" s="126"/>
      <c r="IK616" s="126"/>
      <c r="IL616" s="126"/>
      <c r="IM616" s="126"/>
      <c r="IN616" s="126"/>
      <c r="IO616" s="126"/>
      <c r="IP616" s="126"/>
      <c r="IQ616" s="126"/>
    </row>
    <row r="617" spans="1:251" ht="38.25" customHeight="1">
      <c r="A617" s="17" t="s">
        <v>2411</v>
      </c>
      <c r="B617" s="18" t="s">
        <v>48</v>
      </c>
      <c r="C617" s="18" t="s">
        <v>49</v>
      </c>
      <c r="D617" s="12" t="s">
        <v>2412</v>
      </c>
      <c r="E617" s="12" t="s">
        <v>2413</v>
      </c>
      <c r="F617" s="12" t="s">
        <v>2413</v>
      </c>
      <c r="G617" s="12" t="s">
        <v>2414</v>
      </c>
      <c r="H617" s="18" t="s">
        <v>2415</v>
      </c>
      <c r="I617" s="12"/>
      <c r="J617" s="12"/>
      <c r="K617" s="12" t="s">
        <v>72</v>
      </c>
      <c r="L617" s="18">
        <v>0</v>
      </c>
      <c r="M617" s="18">
        <v>231010000</v>
      </c>
      <c r="N617" s="108" t="s">
        <v>57</v>
      </c>
      <c r="O617" s="18" t="s">
        <v>213</v>
      </c>
      <c r="P617" s="108" t="s">
        <v>57</v>
      </c>
      <c r="Q617" s="18" t="s">
        <v>59</v>
      </c>
      <c r="R617" s="18" t="s">
        <v>1092</v>
      </c>
      <c r="S617" s="18" t="s">
        <v>88</v>
      </c>
      <c r="T617" s="18">
        <v>839</v>
      </c>
      <c r="U617" s="18" t="s">
        <v>352</v>
      </c>
      <c r="V617" s="18">
        <v>2</v>
      </c>
      <c r="W617" s="33">
        <v>268000</v>
      </c>
      <c r="X617" s="33">
        <f t="shared" si="22"/>
        <v>536000</v>
      </c>
      <c r="Y617" s="28">
        <f t="shared" si="21"/>
        <v>600320</v>
      </c>
      <c r="Z617" s="129"/>
      <c r="AA617" s="125" t="s">
        <v>65</v>
      </c>
      <c r="AB617" s="18"/>
      <c r="AC617" s="126"/>
      <c r="AD617" s="126"/>
      <c r="AE617" s="126"/>
      <c r="AF617" s="126"/>
      <c r="AG617" s="126"/>
      <c r="AH617" s="126"/>
      <c r="AI617" s="126"/>
      <c r="AJ617" s="126"/>
      <c r="AK617" s="126"/>
      <c r="AL617" s="126"/>
      <c r="AM617" s="126"/>
      <c r="AN617" s="126"/>
      <c r="AO617" s="126"/>
      <c r="AP617" s="126"/>
      <c r="AQ617" s="126"/>
      <c r="AR617" s="126"/>
      <c r="AS617" s="126"/>
      <c r="AT617" s="126"/>
      <c r="AU617" s="126"/>
      <c r="AV617" s="126"/>
      <c r="AW617" s="126"/>
      <c r="AX617" s="126"/>
      <c r="AY617" s="126"/>
      <c r="AZ617" s="126"/>
      <c r="BA617" s="126"/>
      <c r="BB617" s="126"/>
      <c r="BC617" s="126"/>
      <c r="BD617" s="126"/>
      <c r="BE617" s="126"/>
      <c r="BF617" s="126"/>
      <c r="BG617" s="126"/>
      <c r="BH617" s="126"/>
      <c r="BI617" s="126"/>
      <c r="BJ617" s="126"/>
      <c r="BK617" s="126"/>
      <c r="BL617" s="126"/>
      <c r="BM617" s="126"/>
      <c r="BN617" s="126"/>
      <c r="BO617" s="126"/>
      <c r="BP617" s="126"/>
      <c r="BQ617" s="126"/>
      <c r="BR617" s="126"/>
      <c r="BS617" s="126"/>
      <c r="BT617" s="126"/>
      <c r="BU617" s="126"/>
      <c r="BV617" s="126"/>
      <c r="BW617" s="126"/>
      <c r="BX617" s="126"/>
      <c r="BY617" s="126"/>
      <c r="BZ617" s="126"/>
      <c r="CA617" s="126"/>
      <c r="CB617" s="126"/>
      <c r="CC617" s="126"/>
      <c r="CD617" s="126"/>
      <c r="CE617" s="126"/>
      <c r="CF617" s="126"/>
      <c r="CG617" s="126"/>
      <c r="CH617" s="126"/>
      <c r="CI617" s="126"/>
      <c r="CJ617" s="126"/>
      <c r="CK617" s="126"/>
      <c r="CL617" s="126"/>
      <c r="CM617" s="126"/>
      <c r="CN617" s="126"/>
      <c r="CO617" s="126"/>
      <c r="CP617" s="126"/>
      <c r="CQ617" s="126"/>
      <c r="CR617" s="126"/>
      <c r="CS617" s="126"/>
      <c r="CT617" s="126"/>
      <c r="CU617" s="126"/>
      <c r="CV617" s="126"/>
      <c r="CW617" s="126"/>
      <c r="CX617" s="126"/>
      <c r="CY617" s="126"/>
      <c r="CZ617" s="126"/>
      <c r="DA617" s="126"/>
      <c r="DB617" s="126"/>
      <c r="DC617" s="126"/>
      <c r="DD617" s="126"/>
      <c r="DE617" s="126"/>
      <c r="DF617" s="126"/>
      <c r="DG617" s="126"/>
      <c r="DH617" s="126"/>
      <c r="DI617" s="126"/>
      <c r="DJ617" s="126"/>
      <c r="DK617" s="126"/>
      <c r="DL617" s="126"/>
      <c r="DM617" s="126"/>
      <c r="DN617" s="126"/>
      <c r="DO617" s="126"/>
      <c r="DP617" s="126"/>
      <c r="DQ617" s="126"/>
      <c r="DR617" s="126"/>
      <c r="DS617" s="126"/>
      <c r="DT617" s="126"/>
      <c r="DU617" s="126"/>
      <c r="DV617" s="126"/>
      <c r="DW617" s="126"/>
      <c r="DX617" s="126"/>
      <c r="DY617" s="126"/>
      <c r="DZ617" s="126"/>
      <c r="EA617" s="126"/>
      <c r="EB617" s="126"/>
      <c r="EC617" s="126"/>
      <c r="ED617" s="126"/>
      <c r="EE617" s="126"/>
      <c r="EF617" s="126"/>
      <c r="EG617" s="126"/>
      <c r="EH617" s="126"/>
      <c r="EI617" s="126"/>
      <c r="EJ617" s="126"/>
      <c r="EK617" s="126"/>
      <c r="EL617" s="126"/>
      <c r="EM617" s="126"/>
      <c r="EN617" s="126"/>
      <c r="EO617" s="126"/>
      <c r="EP617" s="126"/>
      <c r="EQ617" s="126"/>
      <c r="ER617" s="126"/>
      <c r="ES617" s="126"/>
      <c r="ET617" s="126"/>
      <c r="EU617" s="126"/>
      <c r="EV617" s="126"/>
      <c r="EW617" s="126"/>
      <c r="EX617" s="126"/>
      <c r="EY617" s="126"/>
      <c r="EZ617" s="126"/>
      <c r="FA617" s="126"/>
      <c r="FB617" s="126"/>
      <c r="FC617" s="126"/>
      <c r="FD617" s="126"/>
      <c r="FE617" s="126"/>
      <c r="FF617" s="126"/>
      <c r="FG617" s="126"/>
      <c r="FH617" s="126"/>
      <c r="FI617" s="126"/>
      <c r="FJ617" s="126"/>
      <c r="FK617" s="126"/>
      <c r="FL617" s="126"/>
      <c r="FM617" s="126"/>
      <c r="FN617" s="126"/>
      <c r="FO617" s="126"/>
      <c r="FP617" s="126"/>
      <c r="FQ617" s="126"/>
      <c r="FR617" s="126"/>
      <c r="FS617" s="126"/>
      <c r="FT617" s="126"/>
      <c r="FU617" s="126"/>
      <c r="FV617" s="126"/>
      <c r="FW617" s="126"/>
      <c r="FX617" s="126"/>
      <c r="FY617" s="126"/>
      <c r="FZ617" s="126"/>
      <c r="GA617" s="126"/>
      <c r="GB617" s="126"/>
      <c r="GC617" s="126"/>
      <c r="GD617" s="126"/>
      <c r="GE617" s="126"/>
      <c r="GF617" s="126"/>
      <c r="GG617" s="126"/>
      <c r="GH617" s="126"/>
      <c r="GI617" s="126"/>
      <c r="GJ617" s="126"/>
      <c r="GK617" s="126"/>
      <c r="GL617" s="126"/>
      <c r="GM617" s="126"/>
      <c r="GN617" s="126"/>
      <c r="GO617" s="126"/>
      <c r="GP617" s="126"/>
      <c r="GQ617" s="126"/>
      <c r="GR617" s="126"/>
      <c r="GS617" s="126"/>
      <c r="GT617" s="126"/>
      <c r="GU617" s="126"/>
      <c r="GV617" s="126"/>
      <c r="GW617" s="126"/>
      <c r="GX617" s="126"/>
      <c r="GY617" s="126"/>
      <c r="GZ617" s="126"/>
      <c r="HA617" s="126"/>
      <c r="HB617" s="126"/>
      <c r="HC617" s="126"/>
      <c r="HD617" s="126"/>
      <c r="HE617" s="126"/>
      <c r="HF617" s="126"/>
      <c r="HG617" s="126"/>
      <c r="HH617" s="126"/>
      <c r="HI617" s="126"/>
      <c r="HJ617" s="126"/>
      <c r="HK617" s="126"/>
      <c r="HL617" s="126"/>
      <c r="HM617" s="126"/>
      <c r="HN617" s="126"/>
      <c r="HO617" s="126"/>
      <c r="HP617" s="126"/>
      <c r="HQ617" s="126"/>
      <c r="HR617" s="126"/>
      <c r="HS617" s="126"/>
      <c r="HT617" s="126"/>
      <c r="HU617" s="126"/>
      <c r="HV617" s="126"/>
      <c r="HW617" s="126"/>
      <c r="HX617" s="126"/>
      <c r="HY617" s="126"/>
      <c r="HZ617" s="126"/>
      <c r="IA617" s="126"/>
      <c r="IB617" s="126"/>
      <c r="IC617" s="126"/>
      <c r="ID617" s="126"/>
      <c r="IE617" s="126"/>
      <c r="IF617" s="126"/>
      <c r="IG617" s="126"/>
      <c r="IH617" s="126"/>
      <c r="II617" s="126"/>
      <c r="IJ617" s="126"/>
      <c r="IK617" s="126"/>
      <c r="IL617" s="126"/>
      <c r="IM617" s="126"/>
      <c r="IN617" s="126"/>
      <c r="IO617" s="126"/>
      <c r="IP617" s="126"/>
      <c r="IQ617" s="126"/>
    </row>
    <row r="618" spans="1:251" ht="89.25">
      <c r="A618" s="17" t="s">
        <v>2416</v>
      </c>
      <c r="B618" s="18" t="s">
        <v>48</v>
      </c>
      <c r="C618" s="18" t="s">
        <v>49</v>
      </c>
      <c r="D618" s="12" t="s">
        <v>2417</v>
      </c>
      <c r="E618" s="12" t="s">
        <v>2418</v>
      </c>
      <c r="F618" s="12" t="s">
        <v>2419</v>
      </c>
      <c r="G618" s="12" t="s">
        <v>2420</v>
      </c>
      <c r="H618" s="12" t="s">
        <v>2421</v>
      </c>
      <c r="I618" s="12"/>
      <c r="J618" s="12"/>
      <c r="K618" s="12" t="s">
        <v>72</v>
      </c>
      <c r="L618" s="18">
        <v>0</v>
      </c>
      <c r="M618" s="18">
        <v>231010000</v>
      </c>
      <c r="N618" s="108" t="s">
        <v>57</v>
      </c>
      <c r="O618" s="18" t="s">
        <v>1182</v>
      </c>
      <c r="P618" s="108" t="s">
        <v>57</v>
      </c>
      <c r="Q618" s="18" t="s">
        <v>59</v>
      </c>
      <c r="R618" s="18" t="s">
        <v>1092</v>
      </c>
      <c r="S618" s="18" t="s">
        <v>88</v>
      </c>
      <c r="T618" s="18">
        <v>796</v>
      </c>
      <c r="U618" s="18" t="s">
        <v>2277</v>
      </c>
      <c r="V618" s="18">
        <v>1</v>
      </c>
      <c r="W618" s="33">
        <v>540000</v>
      </c>
      <c r="X618" s="33">
        <f t="shared" si="22"/>
        <v>540000</v>
      </c>
      <c r="Y618" s="28">
        <f t="shared" si="21"/>
        <v>604800</v>
      </c>
      <c r="Z618" s="129"/>
      <c r="AA618" s="125" t="s">
        <v>65</v>
      </c>
      <c r="AB618" s="18"/>
      <c r="AC618" s="126"/>
      <c r="AD618" s="126"/>
      <c r="AE618" s="126"/>
      <c r="AF618" s="126"/>
      <c r="AG618" s="126"/>
      <c r="AH618" s="126"/>
      <c r="AI618" s="126"/>
      <c r="AJ618" s="126"/>
      <c r="AK618" s="126"/>
      <c r="AL618" s="126"/>
      <c r="AM618" s="126"/>
      <c r="AN618" s="126"/>
      <c r="AO618" s="126"/>
      <c r="AP618" s="126"/>
      <c r="AQ618" s="126"/>
      <c r="AR618" s="126"/>
      <c r="AS618" s="126"/>
      <c r="AT618" s="126"/>
      <c r="AU618" s="126"/>
      <c r="AV618" s="126"/>
      <c r="AW618" s="126"/>
      <c r="AX618" s="126"/>
      <c r="AY618" s="126"/>
      <c r="AZ618" s="126"/>
      <c r="BA618" s="126"/>
      <c r="BB618" s="126"/>
      <c r="BC618" s="126"/>
      <c r="BD618" s="126"/>
      <c r="BE618" s="126"/>
      <c r="BF618" s="126"/>
      <c r="BG618" s="126"/>
      <c r="BH618" s="126"/>
      <c r="BI618" s="126"/>
      <c r="BJ618" s="126"/>
      <c r="BK618" s="126"/>
      <c r="BL618" s="126"/>
      <c r="BM618" s="126"/>
      <c r="BN618" s="126"/>
      <c r="BO618" s="126"/>
      <c r="BP618" s="126"/>
      <c r="BQ618" s="126"/>
      <c r="BR618" s="126"/>
      <c r="BS618" s="126"/>
      <c r="BT618" s="126"/>
      <c r="BU618" s="126"/>
      <c r="BV618" s="126"/>
      <c r="BW618" s="126"/>
      <c r="BX618" s="126"/>
      <c r="BY618" s="126"/>
      <c r="BZ618" s="126"/>
      <c r="CA618" s="126"/>
      <c r="CB618" s="126"/>
      <c r="CC618" s="126"/>
      <c r="CD618" s="126"/>
      <c r="CE618" s="126"/>
      <c r="CF618" s="126"/>
      <c r="CG618" s="126"/>
      <c r="CH618" s="126"/>
      <c r="CI618" s="126"/>
      <c r="CJ618" s="126"/>
      <c r="CK618" s="126"/>
      <c r="CL618" s="126"/>
      <c r="CM618" s="126"/>
      <c r="CN618" s="126"/>
      <c r="CO618" s="126"/>
      <c r="CP618" s="126"/>
      <c r="CQ618" s="126"/>
      <c r="CR618" s="126"/>
      <c r="CS618" s="126"/>
      <c r="CT618" s="126"/>
      <c r="CU618" s="126"/>
      <c r="CV618" s="126"/>
      <c r="CW618" s="126"/>
      <c r="CX618" s="126"/>
      <c r="CY618" s="126"/>
      <c r="CZ618" s="126"/>
      <c r="DA618" s="126"/>
      <c r="DB618" s="126"/>
      <c r="DC618" s="126"/>
      <c r="DD618" s="126"/>
      <c r="DE618" s="126"/>
      <c r="DF618" s="126"/>
      <c r="DG618" s="126"/>
      <c r="DH618" s="126"/>
      <c r="DI618" s="126"/>
      <c r="DJ618" s="126"/>
      <c r="DK618" s="126"/>
      <c r="DL618" s="126"/>
      <c r="DM618" s="126"/>
      <c r="DN618" s="126"/>
      <c r="DO618" s="126"/>
      <c r="DP618" s="126"/>
      <c r="DQ618" s="126"/>
      <c r="DR618" s="126"/>
      <c r="DS618" s="126"/>
      <c r="DT618" s="126"/>
      <c r="DU618" s="126"/>
      <c r="DV618" s="126"/>
      <c r="DW618" s="126"/>
      <c r="DX618" s="126"/>
      <c r="DY618" s="126"/>
      <c r="DZ618" s="126"/>
      <c r="EA618" s="126"/>
      <c r="EB618" s="126"/>
      <c r="EC618" s="126"/>
      <c r="ED618" s="126"/>
      <c r="EE618" s="126"/>
      <c r="EF618" s="126"/>
      <c r="EG618" s="126"/>
      <c r="EH618" s="126"/>
      <c r="EI618" s="126"/>
      <c r="EJ618" s="126"/>
      <c r="EK618" s="126"/>
      <c r="EL618" s="126"/>
      <c r="EM618" s="126"/>
      <c r="EN618" s="126"/>
      <c r="EO618" s="126"/>
      <c r="EP618" s="126"/>
      <c r="EQ618" s="126"/>
      <c r="ER618" s="126"/>
      <c r="ES618" s="126"/>
      <c r="ET618" s="126"/>
      <c r="EU618" s="126"/>
      <c r="EV618" s="126"/>
      <c r="EW618" s="126"/>
      <c r="EX618" s="126"/>
      <c r="EY618" s="126"/>
      <c r="EZ618" s="126"/>
      <c r="FA618" s="126"/>
      <c r="FB618" s="126"/>
      <c r="FC618" s="126"/>
      <c r="FD618" s="126"/>
      <c r="FE618" s="126"/>
      <c r="FF618" s="126"/>
      <c r="FG618" s="126"/>
      <c r="FH618" s="126"/>
      <c r="FI618" s="126"/>
      <c r="FJ618" s="126"/>
      <c r="FK618" s="126"/>
      <c r="FL618" s="126"/>
      <c r="FM618" s="126"/>
      <c r="FN618" s="126"/>
      <c r="FO618" s="126"/>
      <c r="FP618" s="126"/>
      <c r="FQ618" s="126"/>
      <c r="FR618" s="126"/>
      <c r="FS618" s="126"/>
      <c r="FT618" s="126"/>
      <c r="FU618" s="126"/>
      <c r="FV618" s="126"/>
      <c r="FW618" s="126"/>
      <c r="FX618" s="126"/>
      <c r="FY618" s="126"/>
      <c r="FZ618" s="126"/>
      <c r="GA618" s="126"/>
      <c r="GB618" s="126"/>
      <c r="GC618" s="126"/>
      <c r="GD618" s="126"/>
      <c r="GE618" s="126"/>
      <c r="GF618" s="126"/>
      <c r="GG618" s="126"/>
      <c r="GH618" s="126"/>
      <c r="GI618" s="126"/>
      <c r="GJ618" s="126"/>
      <c r="GK618" s="126"/>
      <c r="GL618" s="126"/>
      <c r="GM618" s="126"/>
      <c r="GN618" s="126"/>
      <c r="GO618" s="126"/>
      <c r="GP618" s="126"/>
      <c r="GQ618" s="126"/>
      <c r="GR618" s="126"/>
      <c r="GS618" s="126"/>
      <c r="GT618" s="126"/>
      <c r="GU618" s="126"/>
      <c r="GV618" s="126"/>
      <c r="GW618" s="126"/>
      <c r="GX618" s="126"/>
      <c r="GY618" s="126"/>
      <c r="GZ618" s="126"/>
      <c r="HA618" s="126"/>
      <c r="HB618" s="126"/>
      <c r="HC618" s="126"/>
      <c r="HD618" s="126"/>
      <c r="HE618" s="126"/>
      <c r="HF618" s="126"/>
      <c r="HG618" s="126"/>
      <c r="HH618" s="126"/>
      <c r="HI618" s="126"/>
      <c r="HJ618" s="126"/>
      <c r="HK618" s="126"/>
      <c r="HL618" s="126"/>
      <c r="HM618" s="126"/>
      <c r="HN618" s="126"/>
      <c r="HO618" s="126"/>
      <c r="HP618" s="126"/>
      <c r="HQ618" s="126"/>
      <c r="HR618" s="126"/>
      <c r="HS618" s="126"/>
      <c r="HT618" s="126"/>
      <c r="HU618" s="126"/>
      <c r="HV618" s="126"/>
      <c r="HW618" s="126"/>
      <c r="HX618" s="126"/>
      <c r="HY618" s="126"/>
      <c r="HZ618" s="126"/>
      <c r="IA618" s="126"/>
      <c r="IB618" s="126"/>
      <c r="IC618" s="126"/>
      <c r="ID618" s="126"/>
      <c r="IE618" s="126"/>
      <c r="IF618" s="126"/>
      <c r="IG618" s="126"/>
      <c r="IH618" s="126"/>
      <c r="II618" s="126"/>
      <c r="IJ618" s="126"/>
      <c r="IK618" s="126"/>
      <c r="IL618" s="126"/>
      <c r="IM618" s="126"/>
      <c r="IN618" s="126"/>
      <c r="IO618" s="126"/>
      <c r="IP618" s="126"/>
      <c r="IQ618" s="126"/>
    </row>
    <row r="619" spans="1:251" ht="42" customHeight="1">
      <c r="A619" s="17" t="s">
        <v>2422</v>
      </c>
      <c r="B619" s="18" t="s">
        <v>48</v>
      </c>
      <c r="C619" s="18" t="s">
        <v>49</v>
      </c>
      <c r="D619" s="12" t="s">
        <v>2423</v>
      </c>
      <c r="E619" s="12" t="s">
        <v>2424</v>
      </c>
      <c r="F619" s="12" t="s">
        <v>2424</v>
      </c>
      <c r="G619" s="12" t="s">
        <v>2424</v>
      </c>
      <c r="H619" s="12" t="s">
        <v>2424</v>
      </c>
      <c r="I619" s="12" t="s">
        <v>2425</v>
      </c>
      <c r="J619" s="12"/>
      <c r="K619" s="12" t="s">
        <v>472</v>
      </c>
      <c r="L619" s="18">
        <v>0</v>
      </c>
      <c r="M619" s="18">
        <v>231010000</v>
      </c>
      <c r="N619" s="108" t="s">
        <v>57</v>
      </c>
      <c r="O619" s="18" t="s">
        <v>107</v>
      </c>
      <c r="P619" s="108" t="s">
        <v>57</v>
      </c>
      <c r="Q619" s="18" t="s">
        <v>59</v>
      </c>
      <c r="R619" s="18" t="s">
        <v>1092</v>
      </c>
      <c r="S619" s="18" t="s">
        <v>88</v>
      </c>
      <c r="T619" s="18">
        <v>796</v>
      </c>
      <c r="U619" s="18" t="s">
        <v>2277</v>
      </c>
      <c r="V619" s="18">
        <v>1</v>
      </c>
      <c r="W619" s="33">
        <v>9375000</v>
      </c>
      <c r="X619" s="33">
        <f t="shared" si="22"/>
        <v>9375000</v>
      </c>
      <c r="Y619" s="28">
        <f t="shared" si="21"/>
        <v>10500000.000000002</v>
      </c>
      <c r="Z619" s="129"/>
      <c r="AA619" s="125" t="s">
        <v>65</v>
      </c>
      <c r="AB619" s="18"/>
      <c r="AC619" s="126"/>
      <c r="AD619" s="126"/>
      <c r="AE619" s="126"/>
      <c r="AF619" s="126"/>
      <c r="AG619" s="126"/>
      <c r="AH619" s="126"/>
      <c r="AI619" s="126"/>
      <c r="AJ619" s="126"/>
      <c r="AK619" s="126"/>
      <c r="AL619" s="126"/>
      <c r="AM619" s="126"/>
      <c r="AN619" s="126"/>
      <c r="AO619" s="126"/>
      <c r="AP619" s="126"/>
      <c r="AQ619" s="126"/>
      <c r="AR619" s="126"/>
      <c r="AS619" s="126"/>
      <c r="AT619" s="126"/>
      <c r="AU619" s="126"/>
      <c r="AV619" s="126"/>
      <c r="AW619" s="126"/>
      <c r="AX619" s="126"/>
      <c r="AY619" s="126"/>
      <c r="AZ619" s="126"/>
      <c r="BA619" s="126"/>
      <c r="BB619" s="126"/>
      <c r="BC619" s="126"/>
      <c r="BD619" s="126"/>
      <c r="BE619" s="126"/>
      <c r="BF619" s="126"/>
      <c r="BG619" s="126"/>
      <c r="BH619" s="126"/>
      <c r="BI619" s="126"/>
      <c r="BJ619" s="126"/>
      <c r="BK619" s="126"/>
      <c r="BL619" s="126"/>
      <c r="BM619" s="126"/>
      <c r="BN619" s="126"/>
      <c r="BO619" s="126"/>
      <c r="BP619" s="126"/>
      <c r="BQ619" s="126"/>
      <c r="BR619" s="126"/>
      <c r="BS619" s="126"/>
      <c r="BT619" s="126"/>
      <c r="BU619" s="126"/>
      <c r="BV619" s="126"/>
      <c r="BW619" s="126"/>
      <c r="BX619" s="126"/>
      <c r="BY619" s="126"/>
      <c r="BZ619" s="126"/>
      <c r="CA619" s="126"/>
      <c r="CB619" s="126"/>
      <c r="CC619" s="126"/>
      <c r="CD619" s="126"/>
      <c r="CE619" s="126"/>
      <c r="CF619" s="126"/>
      <c r="CG619" s="126"/>
      <c r="CH619" s="126"/>
      <c r="CI619" s="126"/>
      <c r="CJ619" s="126"/>
      <c r="CK619" s="126"/>
      <c r="CL619" s="126"/>
      <c r="CM619" s="126"/>
      <c r="CN619" s="126"/>
      <c r="CO619" s="126"/>
      <c r="CP619" s="126"/>
      <c r="CQ619" s="126"/>
      <c r="CR619" s="126"/>
      <c r="CS619" s="126"/>
      <c r="CT619" s="126"/>
      <c r="CU619" s="126"/>
      <c r="CV619" s="126"/>
      <c r="CW619" s="126"/>
      <c r="CX619" s="126"/>
      <c r="CY619" s="126"/>
      <c r="CZ619" s="126"/>
      <c r="DA619" s="126"/>
      <c r="DB619" s="126"/>
      <c r="DC619" s="126"/>
      <c r="DD619" s="126"/>
      <c r="DE619" s="126"/>
      <c r="DF619" s="126"/>
      <c r="DG619" s="126"/>
      <c r="DH619" s="126"/>
      <c r="DI619" s="126"/>
      <c r="DJ619" s="126"/>
      <c r="DK619" s="126"/>
      <c r="DL619" s="126"/>
      <c r="DM619" s="126"/>
      <c r="DN619" s="126"/>
      <c r="DO619" s="126"/>
      <c r="DP619" s="126"/>
      <c r="DQ619" s="126"/>
      <c r="DR619" s="126"/>
      <c r="DS619" s="126"/>
      <c r="DT619" s="126"/>
      <c r="DU619" s="126"/>
      <c r="DV619" s="126"/>
      <c r="DW619" s="126"/>
      <c r="DX619" s="126"/>
      <c r="DY619" s="126"/>
      <c r="DZ619" s="126"/>
      <c r="EA619" s="126"/>
      <c r="EB619" s="126"/>
      <c r="EC619" s="126"/>
      <c r="ED619" s="126"/>
      <c r="EE619" s="126"/>
      <c r="EF619" s="126"/>
      <c r="EG619" s="126"/>
      <c r="EH619" s="126"/>
      <c r="EI619" s="126"/>
      <c r="EJ619" s="126"/>
      <c r="EK619" s="126"/>
      <c r="EL619" s="126"/>
      <c r="EM619" s="126"/>
      <c r="EN619" s="126"/>
      <c r="EO619" s="126"/>
      <c r="EP619" s="126"/>
      <c r="EQ619" s="126"/>
      <c r="ER619" s="126"/>
      <c r="ES619" s="126"/>
      <c r="ET619" s="126"/>
      <c r="EU619" s="126"/>
      <c r="EV619" s="126"/>
      <c r="EW619" s="126"/>
      <c r="EX619" s="126"/>
      <c r="EY619" s="126"/>
      <c r="EZ619" s="126"/>
      <c r="FA619" s="126"/>
      <c r="FB619" s="126"/>
      <c r="FC619" s="126"/>
      <c r="FD619" s="126"/>
      <c r="FE619" s="126"/>
      <c r="FF619" s="126"/>
      <c r="FG619" s="126"/>
      <c r="FH619" s="126"/>
      <c r="FI619" s="126"/>
      <c r="FJ619" s="126"/>
      <c r="FK619" s="126"/>
      <c r="FL619" s="126"/>
      <c r="FM619" s="126"/>
      <c r="FN619" s="126"/>
      <c r="FO619" s="126"/>
      <c r="FP619" s="126"/>
      <c r="FQ619" s="126"/>
      <c r="FR619" s="126"/>
      <c r="FS619" s="126"/>
      <c r="FT619" s="126"/>
      <c r="FU619" s="126"/>
      <c r="FV619" s="126"/>
      <c r="FW619" s="126"/>
      <c r="FX619" s="126"/>
      <c r="FY619" s="126"/>
      <c r="FZ619" s="126"/>
      <c r="GA619" s="126"/>
      <c r="GB619" s="126"/>
      <c r="GC619" s="126"/>
      <c r="GD619" s="126"/>
      <c r="GE619" s="126"/>
      <c r="GF619" s="126"/>
      <c r="GG619" s="126"/>
      <c r="GH619" s="126"/>
      <c r="GI619" s="126"/>
      <c r="GJ619" s="126"/>
      <c r="GK619" s="126"/>
      <c r="GL619" s="126"/>
      <c r="GM619" s="126"/>
      <c r="GN619" s="126"/>
      <c r="GO619" s="126"/>
      <c r="GP619" s="126"/>
      <c r="GQ619" s="126"/>
      <c r="GR619" s="126"/>
      <c r="GS619" s="126"/>
      <c r="GT619" s="126"/>
      <c r="GU619" s="126"/>
      <c r="GV619" s="126"/>
      <c r="GW619" s="126"/>
      <c r="GX619" s="126"/>
      <c r="GY619" s="126"/>
      <c r="GZ619" s="126"/>
      <c r="HA619" s="126"/>
      <c r="HB619" s="126"/>
      <c r="HC619" s="126"/>
      <c r="HD619" s="126"/>
      <c r="HE619" s="126"/>
      <c r="HF619" s="126"/>
      <c r="HG619" s="126"/>
      <c r="HH619" s="126"/>
      <c r="HI619" s="126"/>
      <c r="HJ619" s="126"/>
      <c r="HK619" s="126"/>
      <c r="HL619" s="126"/>
      <c r="HM619" s="126"/>
      <c r="HN619" s="126"/>
      <c r="HO619" s="126"/>
      <c r="HP619" s="126"/>
      <c r="HQ619" s="126"/>
      <c r="HR619" s="126"/>
      <c r="HS619" s="126"/>
      <c r="HT619" s="126"/>
      <c r="HU619" s="126"/>
      <c r="HV619" s="126"/>
      <c r="HW619" s="126"/>
      <c r="HX619" s="126"/>
      <c r="HY619" s="126"/>
      <c r="HZ619" s="126"/>
      <c r="IA619" s="126"/>
      <c r="IB619" s="126"/>
      <c r="IC619" s="126"/>
      <c r="ID619" s="126"/>
      <c r="IE619" s="126"/>
      <c r="IF619" s="126"/>
      <c r="IG619" s="126"/>
      <c r="IH619" s="126"/>
      <c r="II619" s="126"/>
      <c r="IJ619" s="126"/>
      <c r="IK619" s="126"/>
      <c r="IL619" s="126"/>
      <c r="IM619" s="126"/>
      <c r="IN619" s="126"/>
      <c r="IO619" s="126"/>
      <c r="IP619" s="126"/>
      <c r="IQ619" s="126"/>
    </row>
    <row r="620" spans="1:251" ht="42" customHeight="1">
      <c r="A620" s="17" t="s">
        <v>2426</v>
      </c>
      <c r="B620" s="18" t="s">
        <v>48</v>
      </c>
      <c r="C620" s="18" t="s">
        <v>49</v>
      </c>
      <c r="D620" s="12" t="s">
        <v>2427</v>
      </c>
      <c r="E620" s="12" t="s">
        <v>2428</v>
      </c>
      <c r="F620" s="18" t="s">
        <v>2429</v>
      </c>
      <c r="G620" s="18" t="s">
        <v>2430</v>
      </c>
      <c r="H620" s="18" t="s">
        <v>2431</v>
      </c>
      <c r="I620" s="12" t="s">
        <v>2432</v>
      </c>
      <c r="J620" s="12"/>
      <c r="K620" s="12" t="s">
        <v>72</v>
      </c>
      <c r="L620" s="18">
        <v>0</v>
      </c>
      <c r="M620" s="18">
        <v>231010000</v>
      </c>
      <c r="N620" s="108" t="s">
        <v>57</v>
      </c>
      <c r="O620" s="18" t="s">
        <v>459</v>
      </c>
      <c r="P620" s="108" t="s">
        <v>57</v>
      </c>
      <c r="Q620" s="18" t="s">
        <v>59</v>
      </c>
      <c r="R620" s="18" t="s">
        <v>1092</v>
      </c>
      <c r="S620" s="18" t="s">
        <v>88</v>
      </c>
      <c r="T620" s="18">
        <v>796</v>
      </c>
      <c r="U620" s="18" t="s">
        <v>2277</v>
      </c>
      <c r="V620" s="18">
        <v>1</v>
      </c>
      <c r="W620" s="28">
        <v>1786000</v>
      </c>
      <c r="X620" s="28">
        <f t="shared" si="22"/>
        <v>1786000</v>
      </c>
      <c r="Y620" s="28">
        <f t="shared" si="21"/>
        <v>2000320.0000000002</v>
      </c>
      <c r="Z620" s="129"/>
      <c r="AA620" s="125" t="s">
        <v>65</v>
      </c>
      <c r="AB620" s="18"/>
      <c r="AC620" s="126"/>
      <c r="AD620" s="126"/>
      <c r="AE620" s="126"/>
      <c r="AF620" s="126"/>
      <c r="AG620" s="126"/>
      <c r="AH620" s="126"/>
      <c r="AI620" s="126"/>
      <c r="AJ620" s="126"/>
      <c r="AK620" s="126"/>
      <c r="AL620" s="126"/>
      <c r="AM620" s="126"/>
      <c r="AN620" s="126"/>
      <c r="AO620" s="126"/>
      <c r="AP620" s="126"/>
      <c r="AQ620" s="126"/>
      <c r="AR620" s="126"/>
      <c r="AS620" s="126"/>
      <c r="AT620" s="126"/>
      <c r="AU620" s="126"/>
      <c r="AV620" s="126"/>
      <c r="AW620" s="126"/>
      <c r="AX620" s="126"/>
      <c r="AY620" s="126"/>
      <c r="AZ620" s="126"/>
      <c r="BA620" s="126"/>
      <c r="BB620" s="126"/>
      <c r="BC620" s="126"/>
      <c r="BD620" s="126"/>
      <c r="BE620" s="126"/>
      <c r="BF620" s="126"/>
      <c r="BG620" s="126"/>
      <c r="BH620" s="126"/>
      <c r="BI620" s="126"/>
      <c r="BJ620" s="126"/>
      <c r="BK620" s="126"/>
      <c r="BL620" s="126"/>
      <c r="BM620" s="126"/>
      <c r="BN620" s="126"/>
      <c r="BO620" s="126"/>
      <c r="BP620" s="126"/>
      <c r="BQ620" s="126"/>
      <c r="BR620" s="126"/>
      <c r="BS620" s="126"/>
      <c r="BT620" s="126"/>
      <c r="BU620" s="126"/>
      <c r="BV620" s="126"/>
      <c r="BW620" s="126"/>
      <c r="BX620" s="126"/>
      <c r="BY620" s="126"/>
      <c r="BZ620" s="126"/>
      <c r="CA620" s="126"/>
      <c r="CB620" s="126"/>
      <c r="CC620" s="126"/>
      <c r="CD620" s="126"/>
      <c r="CE620" s="126"/>
      <c r="CF620" s="126"/>
      <c r="CG620" s="126"/>
      <c r="CH620" s="126"/>
      <c r="CI620" s="126"/>
      <c r="CJ620" s="126"/>
      <c r="CK620" s="126"/>
      <c r="CL620" s="126"/>
      <c r="CM620" s="126"/>
      <c r="CN620" s="126"/>
      <c r="CO620" s="126"/>
      <c r="CP620" s="126"/>
      <c r="CQ620" s="126"/>
      <c r="CR620" s="126"/>
      <c r="CS620" s="126"/>
      <c r="CT620" s="126"/>
      <c r="CU620" s="126"/>
      <c r="CV620" s="126"/>
      <c r="CW620" s="126"/>
      <c r="CX620" s="126"/>
      <c r="CY620" s="126"/>
      <c r="CZ620" s="126"/>
      <c r="DA620" s="126"/>
      <c r="DB620" s="126"/>
      <c r="DC620" s="126"/>
      <c r="DD620" s="126"/>
      <c r="DE620" s="126"/>
      <c r="DF620" s="126"/>
      <c r="DG620" s="126"/>
      <c r="DH620" s="126"/>
      <c r="DI620" s="126"/>
      <c r="DJ620" s="126"/>
      <c r="DK620" s="126"/>
      <c r="DL620" s="126"/>
      <c r="DM620" s="126"/>
      <c r="DN620" s="126"/>
      <c r="DO620" s="126"/>
      <c r="DP620" s="126"/>
      <c r="DQ620" s="126"/>
      <c r="DR620" s="126"/>
      <c r="DS620" s="126"/>
      <c r="DT620" s="126"/>
      <c r="DU620" s="126"/>
      <c r="DV620" s="126"/>
      <c r="DW620" s="126"/>
      <c r="DX620" s="126"/>
      <c r="DY620" s="126"/>
      <c r="DZ620" s="126"/>
      <c r="EA620" s="126"/>
      <c r="EB620" s="126"/>
      <c r="EC620" s="126"/>
      <c r="ED620" s="126"/>
      <c r="EE620" s="126"/>
      <c r="EF620" s="126"/>
      <c r="EG620" s="126"/>
      <c r="EH620" s="126"/>
      <c r="EI620" s="126"/>
      <c r="EJ620" s="126"/>
      <c r="EK620" s="126"/>
      <c r="EL620" s="126"/>
      <c r="EM620" s="126"/>
      <c r="EN620" s="126"/>
      <c r="EO620" s="126"/>
      <c r="EP620" s="126"/>
      <c r="EQ620" s="126"/>
      <c r="ER620" s="126"/>
      <c r="ES620" s="126"/>
      <c r="ET620" s="126"/>
      <c r="EU620" s="126"/>
      <c r="EV620" s="126"/>
      <c r="EW620" s="126"/>
      <c r="EX620" s="126"/>
      <c r="EY620" s="126"/>
      <c r="EZ620" s="126"/>
      <c r="FA620" s="126"/>
      <c r="FB620" s="126"/>
      <c r="FC620" s="126"/>
      <c r="FD620" s="126"/>
      <c r="FE620" s="126"/>
      <c r="FF620" s="126"/>
      <c r="FG620" s="126"/>
      <c r="FH620" s="126"/>
      <c r="FI620" s="126"/>
      <c r="FJ620" s="126"/>
      <c r="FK620" s="126"/>
      <c r="FL620" s="126"/>
      <c r="FM620" s="126"/>
      <c r="FN620" s="126"/>
      <c r="FO620" s="126"/>
      <c r="FP620" s="126"/>
      <c r="FQ620" s="126"/>
      <c r="FR620" s="126"/>
      <c r="FS620" s="126"/>
      <c r="FT620" s="126"/>
      <c r="FU620" s="126"/>
      <c r="FV620" s="126"/>
      <c r="FW620" s="126"/>
      <c r="FX620" s="126"/>
      <c r="FY620" s="126"/>
      <c r="FZ620" s="126"/>
      <c r="GA620" s="126"/>
      <c r="GB620" s="126"/>
      <c r="GC620" s="126"/>
      <c r="GD620" s="126"/>
      <c r="GE620" s="126"/>
      <c r="GF620" s="126"/>
      <c r="GG620" s="126"/>
      <c r="GH620" s="126"/>
      <c r="GI620" s="126"/>
      <c r="GJ620" s="126"/>
      <c r="GK620" s="126"/>
      <c r="GL620" s="126"/>
      <c r="GM620" s="126"/>
      <c r="GN620" s="126"/>
      <c r="GO620" s="126"/>
      <c r="GP620" s="126"/>
      <c r="GQ620" s="126"/>
      <c r="GR620" s="126"/>
      <c r="GS620" s="126"/>
      <c r="GT620" s="126"/>
      <c r="GU620" s="126"/>
      <c r="GV620" s="126"/>
      <c r="GW620" s="126"/>
      <c r="GX620" s="126"/>
      <c r="GY620" s="126"/>
      <c r="GZ620" s="126"/>
      <c r="HA620" s="126"/>
      <c r="HB620" s="126"/>
      <c r="HC620" s="126"/>
      <c r="HD620" s="126"/>
      <c r="HE620" s="126"/>
      <c r="HF620" s="126"/>
      <c r="HG620" s="126"/>
      <c r="HH620" s="126"/>
      <c r="HI620" s="126"/>
      <c r="HJ620" s="126"/>
      <c r="HK620" s="126"/>
      <c r="HL620" s="126"/>
      <c r="HM620" s="126"/>
      <c r="HN620" s="126"/>
      <c r="HO620" s="126"/>
      <c r="HP620" s="126"/>
      <c r="HQ620" s="126"/>
      <c r="HR620" s="126"/>
      <c r="HS620" s="126"/>
      <c r="HT620" s="126"/>
      <c r="HU620" s="126"/>
      <c r="HV620" s="126"/>
      <c r="HW620" s="126"/>
      <c r="HX620" s="126"/>
      <c r="HY620" s="126"/>
      <c r="HZ620" s="126"/>
      <c r="IA620" s="126"/>
      <c r="IB620" s="126"/>
      <c r="IC620" s="126"/>
      <c r="ID620" s="126"/>
      <c r="IE620" s="126"/>
      <c r="IF620" s="126"/>
      <c r="IG620" s="126"/>
      <c r="IH620" s="126"/>
      <c r="II620" s="126"/>
      <c r="IJ620" s="126"/>
      <c r="IK620" s="126"/>
      <c r="IL620" s="126"/>
      <c r="IM620" s="126"/>
      <c r="IN620" s="126"/>
      <c r="IO620" s="126"/>
      <c r="IP620" s="126"/>
      <c r="IQ620" s="126"/>
    </row>
    <row r="621" spans="1:251" ht="89.25">
      <c r="A621" s="17" t="s">
        <v>2433</v>
      </c>
      <c r="B621" s="18" t="s">
        <v>48</v>
      </c>
      <c r="C621" s="18" t="s">
        <v>49</v>
      </c>
      <c r="D621" s="12" t="s">
        <v>2434</v>
      </c>
      <c r="E621" s="12" t="s">
        <v>2435</v>
      </c>
      <c r="F621" s="12" t="s">
        <v>2436</v>
      </c>
      <c r="G621" s="18" t="s">
        <v>2437</v>
      </c>
      <c r="H621" s="18" t="s">
        <v>2438</v>
      </c>
      <c r="I621" s="12" t="s">
        <v>2439</v>
      </c>
      <c r="J621" s="12"/>
      <c r="K621" s="12" t="s">
        <v>72</v>
      </c>
      <c r="L621" s="18">
        <v>0</v>
      </c>
      <c r="M621" s="18">
        <v>231010000</v>
      </c>
      <c r="N621" s="108" t="s">
        <v>57</v>
      </c>
      <c r="O621" s="18" t="s">
        <v>2252</v>
      </c>
      <c r="P621" s="108" t="s">
        <v>57</v>
      </c>
      <c r="Q621" s="18" t="s">
        <v>59</v>
      </c>
      <c r="R621" s="18" t="s">
        <v>1092</v>
      </c>
      <c r="S621" s="18" t="s">
        <v>88</v>
      </c>
      <c r="T621" s="18">
        <v>796</v>
      </c>
      <c r="U621" s="18" t="s">
        <v>2277</v>
      </c>
      <c r="V621" s="18">
        <v>1</v>
      </c>
      <c r="W621" s="28">
        <v>1473000</v>
      </c>
      <c r="X621" s="28">
        <f t="shared" si="22"/>
        <v>1473000</v>
      </c>
      <c r="Y621" s="28">
        <f t="shared" si="21"/>
        <v>1649760.0000000002</v>
      </c>
      <c r="Z621" s="129"/>
      <c r="AA621" s="125" t="s">
        <v>65</v>
      </c>
      <c r="AB621" s="18"/>
      <c r="AC621" s="126"/>
      <c r="AD621" s="126"/>
      <c r="AE621" s="126"/>
      <c r="AF621" s="126"/>
      <c r="AG621" s="126"/>
      <c r="AH621" s="126"/>
      <c r="AI621" s="126"/>
      <c r="AJ621" s="126"/>
      <c r="AK621" s="126"/>
      <c r="AL621" s="126"/>
      <c r="AM621" s="126"/>
      <c r="AN621" s="126"/>
      <c r="AO621" s="126"/>
      <c r="AP621" s="126"/>
      <c r="AQ621" s="126"/>
      <c r="AR621" s="126"/>
      <c r="AS621" s="126"/>
      <c r="AT621" s="126"/>
      <c r="AU621" s="126"/>
      <c r="AV621" s="126"/>
      <c r="AW621" s="126"/>
      <c r="AX621" s="126"/>
      <c r="AY621" s="126"/>
      <c r="AZ621" s="126"/>
      <c r="BA621" s="126"/>
      <c r="BB621" s="126"/>
      <c r="BC621" s="126"/>
      <c r="BD621" s="126"/>
      <c r="BE621" s="126"/>
      <c r="BF621" s="126"/>
      <c r="BG621" s="126"/>
      <c r="BH621" s="126"/>
      <c r="BI621" s="126"/>
      <c r="BJ621" s="126"/>
      <c r="BK621" s="126"/>
      <c r="BL621" s="126"/>
      <c r="BM621" s="126"/>
      <c r="BN621" s="126"/>
      <c r="BO621" s="126"/>
      <c r="BP621" s="126"/>
      <c r="BQ621" s="126"/>
      <c r="BR621" s="126"/>
      <c r="BS621" s="126"/>
      <c r="BT621" s="126"/>
      <c r="BU621" s="126"/>
      <c r="BV621" s="126"/>
      <c r="BW621" s="126"/>
      <c r="BX621" s="126"/>
      <c r="BY621" s="126"/>
      <c r="BZ621" s="126"/>
      <c r="CA621" s="126"/>
      <c r="CB621" s="126"/>
      <c r="CC621" s="126"/>
      <c r="CD621" s="126"/>
      <c r="CE621" s="126"/>
      <c r="CF621" s="126"/>
      <c r="CG621" s="126"/>
      <c r="CH621" s="126"/>
      <c r="CI621" s="126"/>
      <c r="CJ621" s="126"/>
      <c r="CK621" s="126"/>
      <c r="CL621" s="126"/>
      <c r="CM621" s="126"/>
      <c r="CN621" s="126"/>
      <c r="CO621" s="126"/>
      <c r="CP621" s="126"/>
      <c r="CQ621" s="126"/>
      <c r="CR621" s="126"/>
      <c r="CS621" s="126"/>
      <c r="CT621" s="126"/>
      <c r="CU621" s="126"/>
      <c r="CV621" s="126"/>
      <c r="CW621" s="126"/>
      <c r="CX621" s="126"/>
      <c r="CY621" s="126"/>
      <c r="CZ621" s="126"/>
      <c r="DA621" s="126"/>
      <c r="DB621" s="126"/>
      <c r="DC621" s="126"/>
      <c r="DD621" s="126"/>
      <c r="DE621" s="126"/>
      <c r="DF621" s="126"/>
      <c r="DG621" s="126"/>
      <c r="DH621" s="126"/>
      <c r="DI621" s="126"/>
      <c r="DJ621" s="126"/>
      <c r="DK621" s="126"/>
      <c r="DL621" s="126"/>
      <c r="DM621" s="126"/>
      <c r="DN621" s="126"/>
      <c r="DO621" s="126"/>
      <c r="DP621" s="126"/>
      <c r="DQ621" s="126"/>
      <c r="DR621" s="126"/>
      <c r="DS621" s="126"/>
      <c r="DT621" s="126"/>
      <c r="DU621" s="126"/>
      <c r="DV621" s="126"/>
      <c r="DW621" s="126"/>
      <c r="DX621" s="126"/>
      <c r="DY621" s="126"/>
      <c r="DZ621" s="126"/>
      <c r="EA621" s="126"/>
      <c r="EB621" s="126"/>
      <c r="EC621" s="126"/>
      <c r="ED621" s="126"/>
      <c r="EE621" s="126"/>
      <c r="EF621" s="126"/>
      <c r="EG621" s="126"/>
      <c r="EH621" s="126"/>
      <c r="EI621" s="126"/>
      <c r="EJ621" s="126"/>
      <c r="EK621" s="126"/>
      <c r="EL621" s="126"/>
      <c r="EM621" s="126"/>
      <c r="EN621" s="126"/>
      <c r="EO621" s="126"/>
      <c r="EP621" s="126"/>
      <c r="EQ621" s="126"/>
      <c r="ER621" s="126"/>
      <c r="ES621" s="126"/>
      <c r="ET621" s="126"/>
      <c r="EU621" s="126"/>
      <c r="EV621" s="126"/>
      <c r="EW621" s="126"/>
      <c r="EX621" s="126"/>
      <c r="EY621" s="126"/>
      <c r="EZ621" s="126"/>
      <c r="FA621" s="126"/>
      <c r="FB621" s="126"/>
      <c r="FC621" s="126"/>
      <c r="FD621" s="126"/>
      <c r="FE621" s="126"/>
      <c r="FF621" s="126"/>
      <c r="FG621" s="126"/>
      <c r="FH621" s="126"/>
      <c r="FI621" s="126"/>
      <c r="FJ621" s="126"/>
      <c r="FK621" s="126"/>
      <c r="FL621" s="126"/>
      <c r="FM621" s="126"/>
      <c r="FN621" s="126"/>
      <c r="FO621" s="126"/>
      <c r="FP621" s="126"/>
      <c r="FQ621" s="126"/>
      <c r="FR621" s="126"/>
      <c r="FS621" s="126"/>
      <c r="FT621" s="126"/>
      <c r="FU621" s="126"/>
      <c r="FV621" s="126"/>
      <c r="FW621" s="126"/>
      <c r="FX621" s="126"/>
      <c r="FY621" s="126"/>
      <c r="FZ621" s="126"/>
      <c r="GA621" s="126"/>
      <c r="GB621" s="126"/>
      <c r="GC621" s="126"/>
      <c r="GD621" s="126"/>
      <c r="GE621" s="126"/>
      <c r="GF621" s="126"/>
      <c r="GG621" s="126"/>
      <c r="GH621" s="126"/>
      <c r="GI621" s="126"/>
      <c r="GJ621" s="126"/>
      <c r="GK621" s="126"/>
      <c r="GL621" s="126"/>
      <c r="GM621" s="126"/>
      <c r="GN621" s="126"/>
      <c r="GO621" s="126"/>
      <c r="GP621" s="126"/>
      <c r="GQ621" s="126"/>
      <c r="GR621" s="126"/>
      <c r="GS621" s="126"/>
      <c r="GT621" s="126"/>
      <c r="GU621" s="126"/>
      <c r="GV621" s="126"/>
      <c r="GW621" s="126"/>
      <c r="GX621" s="126"/>
      <c r="GY621" s="126"/>
      <c r="GZ621" s="126"/>
      <c r="HA621" s="126"/>
      <c r="HB621" s="126"/>
      <c r="HC621" s="126"/>
      <c r="HD621" s="126"/>
      <c r="HE621" s="126"/>
      <c r="HF621" s="126"/>
      <c r="HG621" s="126"/>
      <c r="HH621" s="126"/>
      <c r="HI621" s="126"/>
      <c r="HJ621" s="126"/>
      <c r="HK621" s="126"/>
      <c r="HL621" s="126"/>
      <c r="HM621" s="126"/>
      <c r="HN621" s="126"/>
      <c r="HO621" s="126"/>
      <c r="HP621" s="126"/>
      <c r="HQ621" s="126"/>
      <c r="HR621" s="126"/>
      <c r="HS621" s="126"/>
      <c r="HT621" s="126"/>
      <c r="HU621" s="126"/>
      <c r="HV621" s="126"/>
      <c r="HW621" s="126"/>
      <c r="HX621" s="126"/>
      <c r="HY621" s="126"/>
      <c r="HZ621" s="126"/>
      <c r="IA621" s="126"/>
      <c r="IB621" s="126"/>
      <c r="IC621" s="126"/>
      <c r="ID621" s="126"/>
      <c r="IE621" s="126"/>
      <c r="IF621" s="126"/>
      <c r="IG621" s="126"/>
      <c r="IH621" s="126"/>
      <c r="II621" s="126"/>
      <c r="IJ621" s="126"/>
      <c r="IK621" s="126"/>
      <c r="IL621" s="126"/>
      <c r="IM621" s="126"/>
      <c r="IN621" s="126"/>
      <c r="IO621" s="126"/>
      <c r="IP621" s="126"/>
      <c r="IQ621" s="126"/>
    </row>
    <row r="622" spans="1:251" ht="76.5" customHeight="1">
      <c r="A622" s="17" t="s">
        <v>2440</v>
      </c>
      <c r="B622" s="18" t="s">
        <v>48</v>
      </c>
      <c r="C622" s="18" t="s">
        <v>49</v>
      </c>
      <c r="D622" s="12" t="s">
        <v>2441</v>
      </c>
      <c r="E622" s="12" t="s">
        <v>2435</v>
      </c>
      <c r="F622" s="12" t="s">
        <v>2436</v>
      </c>
      <c r="G622" s="12" t="s">
        <v>2442</v>
      </c>
      <c r="H622" s="18" t="s">
        <v>2443</v>
      </c>
      <c r="I622" s="18"/>
      <c r="J622" s="12"/>
      <c r="K622" s="12" t="s">
        <v>72</v>
      </c>
      <c r="L622" s="18">
        <v>0</v>
      </c>
      <c r="M622" s="18">
        <v>231010000</v>
      </c>
      <c r="N622" s="108" t="s">
        <v>57</v>
      </c>
      <c r="O622" s="18" t="s">
        <v>173</v>
      </c>
      <c r="P622" s="108" t="s">
        <v>57</v>
      </c>
      <c r="Q622" s="18" t="s">
        <v>59</v>
      </c>
      <c r="R622" s="18" t="s">
        <v>1092</v>
      </c>
      <c r="S622" s="18" t="s">
        <v>88</v>
      </c>
      <c r="T622" s="18">
        <v>796</v>
      </c>
      <c r="U622" s="18" t="s">
        <v>2277</v>
      </c>
      <c r="V622" s="18">
        <v>1</v>
      </c>
      <c r="W622" s="28">
        <v>241000</v>
      </c>
      <c r="X622" s="28">
        <f t="shared" si="22"/>
        <v>241000</v>
      </c>
      <c r="Y622" s="28">
        <f t="shared" si="21"/>
        <v>269920</v>
      </c>
      <c r="Z622" s="129"/>
      <c r="AA622" s="125" t="s">
        <v>65</v>
      </c>
      <c r="AB622" s="18"/>
      <c r="AC622" s="126"/>
      <c r="AD622" s="126"/>
      <c r="AE622" s="126"/>
      <c r="AF622" s="126"/>
      <c r="AG622" s="126"/>
      <c r="AH622" s="126"/>
      <c r="AI622" s="126"/>
      <c r="AJ622" s="126"/>
      <c r="AK622" s="126"/>
      <c r="AL622" s="126"/>
      <c r="AM622" s="126"/>
      <c r="AN622" s="126"/>
      <c r="AO622" s="126"/>
      <c r="AP622" s="126"/>
      <c r="AQ622" s="126"/>
      <c r="AR622" s="126"/>
      <c r="AS622" s="126"/>
      <c r="AT622" s="126"/>
      <c r="AU622" s="126"/>
      <c r="AV622" s="126"/>
      <c r="AW622" s="126"/>
      <c r="AX622" s="126"/>
      <c r="AY622" s="126"/>
      <c r="AZ622" s="126"/>
      <c r="BA622" s="126"/>
      <c r="BB622" s="126"/>
      <c r="BC622" s="126"/>
      <c r="BD622" s="126"/>
      <c r="BE622" s="126"/>
      <c r="BF622" s="126"/>
      <c r="BG622" s="126"/>
      <c r="BH622" s="126"/>
      <c r="BI622" s="126"/>
      <c r="BJ622" s="126"/>
      <c r="BK622" s="126"/>
      <c r="BL622" s="126"/>
      <c r="BM622" s="126"/>
      <c r="BN622" s="126"/>
      <c r="BO622" s="126"/>
      <c r="BP622" s="126"/>
      <c r="BQ622" s="126"/>
      <c r="BR622" s="126"/>
      <c r="BS622" s="126"/>
      <c r="BT622" s="126"/>
      <c r="BU622" s="126"/>
      <c r="BV622" s="126"/>
      <c r="BW622" s="126"/>
      <c r="BX622" s="126"/>
      <c r="BY622" s="126"/>
      <c r="BZ622" s="126"/>
      <c r="CA622" s="126"/>
      <c r="CB622" s="126"/>
      <c r="CC622" s="126"/>
      <c r="CD622" s="126"/>
      <c r="CE622" s="126"/>
      <c r="CF622" s="126"/>
      <c r="CG622" s="126"/>
      <c r="CH622" s="126"/>
      <c r="CI622" s="126"/>
      <c r="CJ622" s="126"/>
      <c r="CK622" s="126"/>
      <c r="CL622" s="126"/>
      <c r="CM622" s="126"/>
      <c r="CN622" s="126"/>
      <c r="CO622" s="126"/>
      <c r="CP622" s="126"/>
      <c r="CQ622" s="126"/>
      <c r="CR622" s="126"/>
      <c r="CS622" s="126"/>
      <c r="CT622" s="126"/>
      <c r="CU622" s="126"/>
      <c r="CV622" s="126"/>
      <c r="CW622" s="126"/>
      <c r="CX622" s="126"/>
      <c r="CY622" s="126"/>
      <c r="CZ622" s="126"/>
      <c r="DA622" s="126"/>
      <c r="DB622" s="126"/>
      <c r="DC622" s="126"/>
      <c r="DD622" s="126"/>
      <c r="DE622" s="126"/>
      <c r="DF622" s="126"/>
      <c r="DG622" s="126"/>
      <c r="DH622" s="126"/>
      <c r="DI622" s="126"/>
      <c r="DJ622" s="126"/>
      <c r="DK622" s="126"/>
      <c r="DL622" s="126"/>
      <c r="DM622" s="126"/>
      <c r="DN622" s="126"/>
      <c r="DO622" s="126"/>
      <c r="DP622" s="126"/>
      <c r="DQ622" s="126"/>
      <c r="DR622" s="126"/>
      <c r="DS622" s="126"/>
      <c r="DT622" s="126"/>
      <c r="DU622" s="126"/>
      <c r="DV622" s="126"/>
      <c r="DW622" s="126"/>
      <c r="DX622" s="126"/>
      <c r="DY622" s="126"/>
      <c r="DZ622" s="126"/>
      <c r="EA622" s="126"/>
      <c r="EB622" s="126"/>
      <c r="EC622" s="126"/>
      <c r="ED622" s="126"/>
      <c r="EE622" s="126"/>
      <c r="EF622" s="126"/>
      <c r="EG622" s="126"/>
      <c r="EH622" s="126"/>
      <c r="EI622" s="126"/>
      <c r="EJ622" s="126"/>
      <c r="EK622" s="126"/>
      <c r="EL622" s="126"/>
      <c r="EM622" s="126"/>
      <c r="EN622" s="126"/>
      <c r="EO622" s="126"/>
      <c r="EP622" s="126"/>
      <c r="EQ622" s="126"/>
      <c r="ER622" s="126"/>
      <c r="ES622" s="126"/>
      <c r="ET622" s="126"/>
      <c r="EU622" s="126"/>
      <c r="EV622" s="126"/>
      <c r="EW622" s="126"/>
      <c r="EX622" s="126"/>
      <c r="EY622" s="126"/>
      <c r="EZ622" s="126"/>
      <c r="FA622" s="126"/>
      <c r="FB622" s="126"/>
      <c r="FC622" s="126"/>
      <c r="FD622" s="126"/>
      <c r="FE622" s="126"/>
      <c r="FF622" s="126"/>
      <c r="FG622" s="126"/>
      <c r="FH622" s="126"/>
      <c r="FI622" s="126"/>
      <c r="FJ622" s="126"/>
      <c r="FK622" s="126"/>
      <c r="FL622" s="126"/>
      <c r="FM622" s="126"/>
      <c r="FN622" s="126"/>
      <c r="FO622" s="126"/>
      <c r="FP622" s="126"/>
      <c r="FQ622" s="126"/>
      <c r="FR622" s="126"/>
      <c r="FS622" s="126"/>
      <c r="FT622" s="126"/>
      <c r="FU622" s="126"/>
      <c r="FV622" s="126"/>
      <c r="FW622" s="126"/>
      <c r="FX622" s="126"/>
      <c r="FY622" s="126"/>
      <c r="FZ622" s="126"/>
      <c r="GA622" s="126"/>
      <c r="GB622" s="126"/>
      <c r="GC622" s="126"/>
      <c r="GD622" s="126"/>
      <c r="GE622" s="126"/>
      <c r="GF622" s="126"/>
      <c r="GG622" s="126"/>
      <c r="GH622" s="126"/>
      <c r="GI622" s="126"/>
      <c r="GJ622" s="126"/>
      <c r="GK622" s="126"/>
      <c r="GL622" s="126"/>
      <c r="GM622" s="126"/>
      <c r="GN622" s="126"/>
      <c r="GO622" s="126"/>
      <c r="GP622" s="126"/>
      <c r="GQ622" s="126"/>
      <c r="GR622" s="126"/>
      <c r="GS622" s="126"/>
      <c r="GT622" s="126"/>
      <c r="GU622" s="126"/>
      <c r="GV622" s="126"/>
      <c r="GW622" s="126"/>
      <c r="GX622" s="126"/>
      <c r="GY622" s="126"/>
      <c r="GZ622" s="126"/>
      <c r="HA622" s="126"/>
      <c r="HB622" s="126"/>
      <c r="HC622" s="126"/>
      <c r="HD622" s="126"/>
      <c r="HE622" s="126"/>
      <c r="HF622" s="126"/>
      <c r="HG622" s="126"/>
      <c r="HH622" s="126"/>
      <c r="HI622" s="126"/>
      <c r="HJ622" s="126"/>
      <c r="HK622" s="126"/>
      <c r="HL622" s="126"/>
      <c r="HM622" s="126"/>
      <c r="HN622" s="126"/>
      <c r="HO622" s="126"/>
      <c r="HP622" s="126"/>
      <c r="HQ622" s="126"/>
      <c r="HR622" s="126"/>
      <c r="HS622" s="126"/>
      <c r="HT622" s="126"/>
      <c r="HU622" s="126"/>
      <c r="HV622" s="126"/>
      <c r="HW622" s="126"/>
      <c r="HX622" s="126"/>
      <c r="HY622" s="126"/>
      <c r="HZ622" s="126"/>
      <c r="IA622" s="126"/>
      <c r="IB622" s="126"/>
      <c r="IC622" s="126"/>
      <c r="ID622" s="126"/>
      <c r="IE622" s="126"/>
      <c r="IF622" s="126"/>
      <c r="IG622" s="126"/>
      <c r="IH622" s="126"/>
      <c r="II622" s="126"/>
      <c r="IJ622" s="126"/>
      <c r="IK622" s="126"/>
      <c r="IL622" s="126"/>
      <c r="IM622" s="126"/>
      <c r="IN622" s="126"/>
      <c r="IO622" s="126"/>
      <c r="IP622" s="126"/>
      <c r="IQ622" s="126"/>
    </row>
    <row r="623" spans="1:251" s="14" customFormat="1" ht="71.25" customHeight="1">
      <c r="A623" s="17" t="s">
        <v>2444</v>
      </c>
      <c r="B623" s="18" t="s">
        <v>48</v>
      </c>
      <c r="C623" s="18" t="s">
        <v>49</v>
      </c>
      <c r="D623" s="12" t="s">
        <v>2445</v>
      </c>
      <c r="E623" s="12" t="s">
        <v>2446</v>
      </c>
      <c r="F623" s="12" t="s">
        <v>2447</v>
      </c>
      <c r="G623" s="12" t="s">
        <v>2448</v>
      </c>
      <c r="H623" s="18" t="s">
        <v>2449</v>
      </c>
      <c r="I623" s="18" t="s">
        <v>2450</v>
      </c>
      <c r="J623" s="12"/>
      <c r="K623" s="12" t="s">
        <v>72</v>
      </c>
      <c r="L623" s="18">
        <v>0</v>
      </c>
      <c r="M623" s="18">
        <v>231010000</v>
      </c>
      <c r="N623" s="108" t="s">
        <v>57</v>
      </c>
      <c r="O623" s="18" t="s">
        <v>459</v>
      </c>
      <c r="P623" s="108" t="s">
        <v>57</v>
      </c>
      <c r="Q623" s="18" t="s">
        <v>59</v>
      </c>
      <c r="R623" s="18" t="s">
        <v>1092</v>
      </c>
      <c r="S623" s="18" t="s">
        <v>88</v>
      </c>
      <c r="T623" s="18">
        <v>839</v>
      </c>
      <c r="U623" s="18" t="s">
        <v>352</v>
      </c>
      <c r="V623" s="18">
        <v>1</v>
      </c>
      <c r="W623" s="28">
        <v>500000</v>
      </c>
      <c r="X623" s="28">
        <v>0</v>
      </c>
      <c r="Y623" s="28">
        <f t="shared" si="21"/>
        <v>0</v>
      </c>
      <c r="Z623" s="129"/>
      <c r="AA623" s="125" t="s">
        <v>65</v>
      </c>
      <c r="AB623" s="18">
        <v>7.11</v>
      </c>
      <c r="AC623" s="126"/>
      <c r="AD623" s="126"/>
      <c r="AE623" s="126"/>
      <c r="AF623" s="126"/>
      <c r="AG623" s="126"/>
      <c r="AH623" s="126"/>
      <c r="AI623" s="126"/>
      <c r="AJ623" s="126"/>
      <c r="AK623" s="126"/>
      <c r="AL623" s="126"/>
      <c r="AM623" s="126"/>
      <c r="AN623" s="126"/>
      <c r="AO623" s="126"/>
      <c r="AP623" s="126"/>
      <c r="AQ623" s="126"/>
      <c r="AR623" s="126"/>
      <c r="AS623" s="126"/>
      <c r="AT623" s="126"/>
      <c r="AU623" s="126"/>
      <c r="AV623" s="126"/>
      <c r="AW623" s="126"/>
      <c r="AX623" s="126"/>
      <c r="AY623" s="126"/>
      <c r="AZ623" s="126"/>
      <c r="BA623" s="126"/>
      <c r="BB623" s="126"/>
      <c r="BC623" s="126"/>
      <c r="BD623" s="126"/>
      <c r="BE623" s="126"/>
      <c r="BF623" s="126"/>
      <c r="BG623" s="126"/>
      <c r="BH623" s="126"/>
      <c r="BI623" s="126"/>
      <c r="BJ623" s="126"/>
      <c r="BK623" s="126"/>
      <c r="BL623" s="126"/>
      <c r="BM623" s="126"/>
      <c r="BN623" s="126"/>
      <c r="BO623" s="126"/>
      <c r="BP623" s="126"/>
      <c r="BQ623" s="126"/>
      <c r="BR623" s="126"/>
      <c r="BS623" s="126"/>
      <c r="BT623" s="126"/>
      <c r="BU623" s="126"/>
      <c r="BV623" s="126"/>
      <c r="BW623" s="126"/>
      <c r="BX623" s="126"/>
      <c r="BY623" s="126"/>
      <c r="BZ623" s="126"/>
      <c r="CA623" s="126"/>
      <c r="CB623" s="126"/>
      <c r="CC623" s="126"/>
      <c r="CD623" s="126"/>
      <c r="CE623" s="126"/>
      <c r="CF623" s="126"/>
      <c r="CG623" s="126"/>
      <c r="CH623" s="126"/>
      <c r="CI623" s="126"/>
      <c r="CJ623" s="126"/>
      <c r="CK623" s="126"/>
      <c r="CL623" s="126"/>
      <c r="CM623" s="126"/>
      <c r="CN623" s="126"/>
      <c r="CO623" s="126"/>
      <c r="CP623" s="126"/>
      <c r="CQ623" s="126"/>
      <c r="CR623" s="126"/>
      <c r="CS623" s="126"/>
      <c r="CT623" s="126"/>
      <c r="CU623" s="126"/>
      <c r="CV623" s="126"/>
      <c r="CW623" s="126"/>
      <c r="CX623" s="126"/>
      <c r="CY623" s="126"/>
      <c r="CZ623" s="126"/>
      <c r="DA623" s="126"/>
      <c r="DB623" s="126"/>
      <c r="DC623" s="126"/>
      <c r="DD623" s="126"/>
      <c r="DE623" s="126"/>
      <c r="DF623" s="126"/>
      <c r="DG623" s="126"/>
      <c r="DH623" s="126"/>
      <c r="DI623" s="126"/>
      <c r="DJ623" s="126"/>
      <c r="DK623" s="126"/>
      <c r="DL623" s="126"/>
      <c r="DM623" s="126"/>
      <c r="DN623" s="126"/>
      <c r="DO623" s="126"/>
      <c r="DP623" s="126"/>
      <c r="DQ623" s="126"/>
      <c r="DR623" s="126"/>
      <c r="DS623" s="126"/>
      <c r="DT623" s="126"/>
      <c r="DU623" s="126"/>
      <c r="DV623" s="126"/>
      <c r="DW623" s="126"/>
      <c r="DX623" s="126"/>
      <c r="DY623" s="126"/>
      <c r="DZ623" s="126"/>
      <c r="EA623" s="126"/>
      <c r="EB623" s="126"/>
      <c r="EC623" s="126"/>
      <c r="ED623" s="126"/>
      <c r="EE623" s="126"/>
      <c r="EF623" s="126"/>
      <c r="EG623" s="126"/>
      <c r="EH623" s="126"/>
      <c r="EI623" s="126"/>
      <c r="EJ623" s="126"/>
      <c r="EK623" s="126"/>
      <c r="EL623" s="126"/>
      <c r="EM623" s="126"/>
      <c r="EN623" s="126"/>
      <c r="EO623" s="126"/>
      <c r="EP623" s="126"/>
      <c r="EQ623" s="126"/>
      <c r="ER623" s="126"/>
      <c r="ES623" s="126"/>
      <c r="ET623" s="126"/>
      <c r="EU623" s="126"/>
      <c r="EV623" s="126"/>
      <c r="EW623" s="126"/>
      <c r="EX623" s="126"/>
      <c r="EY623" s="126"/>
      <c r="EZ623" s="126"/>
      <c r="FA623" s="126"/>
      <c r="FB623" s="126"/>
      <c r="FC623" s="126"/>
      <c r="FD623" s="126"/>
      <c r="FE623" s="126"/>
      <c r="FF623" s="126"/>
      <c r="FG623" s="126"/>
      <c r="FH623" s="126"/>
      <c r="FI623" s="126"/>
      <c r="FJ623" s="126"/>
      <c r="FK623" s="126"/>
      <c r="FL623" s="126"/>
      <c r="FM623" s="126"/>
      <c r="FN623" s="126"/>
      <c r="FO623" s="126"/>
      <c r="FP623" s="126"/>
      <c r="FQ623" s="126"/>
      <c r="FR623" s="126"/>
      <c r="FS623" s="126"/>
      <c r="FT623" s="126"/>
      <c r="FU623" s="126"/>
      <c r="FV623" s="126"/>
      <c r="FW623" s="126"/>
      <c r="FX623" s="126"/>
      <c r="FY623" s="126"/>
      <c r="FZ623" s="126"/>
      <c r="GA623" s="126"/>
      <c r="GB623" s="126"/>
      <c r="GC623" s="126"/>
      <c r="GD623" s="126"/>
      <c r="GE623" s="126"/>
      <c r="GF623" s="126"/>
      <c r="GG623" s="126"/>
      <c r="GH623" s="126"/>
      <c r="GI623" s="126"/>
      <c r="GJ623" s="126"/>
      <c r="GK623" s="126"/>
      <c r="GL623" s="126"/>
      <c r="GM623" s="126"/>
      <c r="GN623" s="126"/>
      <c r="GO623" s="126"/>
      <c r="GP623" s="126"/>
      <c r="GQ623" s="126"/>
      <c r="GR623" s="126"/>
      <c r="GS623" s="126"/>
      <c r="GT623" s="126"/>
      <c r="GU623" s="126"/>
      <c r="GV623" s="126"/>
      <c r="GW623" s="126"/>
      <c r="GX623" s="126"/>
      <c r="GY623" s="126"/>
      <c r="GZ623" s="126"/>
      <c r="HA623" s="126"/>
      <c r="HB623" s="126"/>
      <c r="HC623" s="126"/>
      <c r="HD623" s="126"/>
      <c r="HE623" s="126"/>
      <c r="HF623" s="126"/>
      <c r="HG623" s="126"/>
      <c r="HH623" s="126"/>
      <c r="HI623" s="126"/>
      <c r="HJ623" s="126"/>
      <c r="HK623" s="126"/>
      <c r="HL623" s="126"/>
      <c r="HM623" s="126"/>
      <c r="HN623" s="126"/>
      <c r="HO623" s="126"/>
      <c r="HP623" s="126"/>
      <c r="HQ623" s="126"/>
      <c r="HR623" s="126"/>
      <c r="HS623" s="126"/>
      <c r="HT623" s="126"/>
      <c r="HU623" s="126"/>
      <c r="HV623" s="126"/>
      <c r="HW623" s="126"/>
      <c r="HX623" s="126"/>
      <c r="HY623" s="126"/>
      <c r="HZ623" s="126"/>
      <c r="IA623" s="126"/>
      <c r="IB623" s="126"/>
      <c r="IC623" s="126"/>
      <c r="ID623" s="126"/>
      <c r="IE623" s="126"/>
      <c r="IF623" s="126"/>
      <c r="IG623" s="126"/>
      <c r="IH623" s="126"/>
      <c r="II623" s="126"/>
      <c r="IJ623" s="126"/>
      <c r="IK623" s="126"/>
      <c r="IL623" s="126"/>
      <c r="IM623" s="126"/>
      <c r="IN623" s="126"/>
      <c r="IO623" s="126"/>
      <c r="IP623" s="126"/>
      <c r="IQ623" s="126"/>
    </row>
    <row r="624" spans="1:251" s="14" customFormat="1" ht="71.25" customHeight="1">
      <c r="A624" s="17" t="s">
        <v>2451</v>
      </c>
      <c r="B624" s="18" t="s">
        <v>48</v>
      </c>
      <c r="C624" s="18" t="s">
        <v>49</v>
      </c>
      <c r="D624" s="12" t="s">
        <v>2445</v>
      </c>
      <c r="E624" s="12" t="s">
        <v>2446</v>
      </c>
      <c r="F624" s="12" t="s">
        <v>2447</v>
      </c>
      <c r="G624" s="12" t="s">
        <v>2448</v>
      </c>
      <c r="H624" s="18" t="s">
        <v>2449</v>
      </c>
      <c r="I624" s="18" t="s">
        <v>2450</v>
      </c>
      <c r="J624" s="12"/>
      <c r="K624" s="12" t="s">
        <v>55</v>
      </c>
      <c r="L624" s="18">
        <v>0</v>
      </c>
      <c r="M624" s="18">
        <v>231010000</v>
      </c>
      <c r="N624" s="108" t="s">
        <v>57</v>
      </c>
      <c r="O624" s="18" t="s">
        <v>789</v>
      </c>
      <c r="P624" s="108" t="s">
        <v>57</v>
      </c>
      <c r="Q624" s="18" t="s">
        <v>59</v>
      </c>
      <c r="R624" s="18" t="s">
        <v>1092</v>
      </c>
      <c r="S624" s="18" t="s">
        <v>88</v>
      </c>
      <c r="T624" s="18">
        <v>839</v>
      </c>
      <c r="U624" s="18" t="s">
        <v>352</v>
      </c>
      <c r="V624" s="18">
        <v>1</v>
      </c>
      <c r="W624" s="28">
        <v>500000</v>
      </c>
      <c r="X624" s="28">
        <f>W624*V624</f>
        <v>500000</v>
      </c>
      <c r="Y624" s="28">
        <f t="shared" si="21"/>
        <v>560000</v>
      </c>
      <c r="Z624" s="129"/>
      <c r="AA624" s="125" t="s">
        <v>65</v>
      </c>
      <c r="AB624" s="18"/>
      <c r="AC624" s="126"/>
      <c r="AD624" s="126"/>
      <c r="AE624" s="126"/>
      <c r="AF624" s="126"/>
      <c r="AG624" s="126"/>
      <c r="AH624" s="126"/>
      <c r="AI624" s="126"/>
      <c r="AJ624" s="126"/>
      <c r="AK624" s="126"/>
      <c r="AL624" s="126"/>
      <c r="AM624" s="126"/>
      <c r="AN624" s="126"/>
      <c r="AO624" s="126"/>
      <c r="AP624" s="126"/>
      <c r="AQ624" s="126"/>
      <c r="AR624" s="126"/>
      <c r="AS624" s="126"/>
      <c r="AT624" s="126"/>
      <c r="AU624" s="126"/>
      <c r="AV624" s="126"/>
      <c r="AW624" s="126"/>
      <c r="AX624" s="126"/>
      <c r="AY624" s="126"/>
      <c r="AZ624" s="126"/>
      <c r="BA624" s="126"/>
      <c r="BB624" s="126"/>
      <c r="BC624" s="126"/>
      <c r="BD624" s="126"/>
      <c r="BE624" s="126"/>
      <c r="BF624" s="126"/>
      <c r="BG624" s="126"/>
      <c r="BH624" s="126"/>
      <c r="BI624" s="126"/>
      <c r="BJ624" s="126"/>
      <c r="BK624" s="126"/>
      <c r="BL624" s="126"/>
      <c r="BM624" s="126"/>
      <c r="BN624" s="126"/>
      <c r="BO624" s="126"/>
      <c r="BP624" s="126"/>
      <c r="BQ624" s="126"/>
      <c r="BR624" s="126"/>
      <c r="BS624" s="126"/>
      <c r="BT624" s="126"/>
      <c r="BU624" s="126"/>
      <c r="BV624" s="126"/>
      <c r="BW624" s="126"/>
      <c r="BX624" s="126"/>
      <c r="BY624" s="126"/>
      <c r="BZ624" s="126"/>
      <c r="CA624" s="126"/>
      <c r="CB624" s="126"/>
      <c r="CC624" s="126"/>
      <c r="CD624" s="126"/>
      <c r="CE624" s="126"/>
      <c r="CF624" s="126"/>
      <c r="CG624" s="126"/>
      <c r="CH624" s="126"/>
      <c r="CI624" s="126"/>
      <c r="CJ624" s="126"/>
      <c r="CK624" s="126"/>
      <c r="CL624" s="126"/>
      <c r="CM624" s="126"/>
      <c r="CN624" s="126"/>
      <c r="CO624" s="126"/>
      <c r="CP624" s="126"/>
      <c r="CQ624" s="126"/>
      <c r="CR624" s="126"/>
      <c r="CS624" s="126"/>
      <c r="CT624" s="126"/>
      <c r="CU624" s="126"/>
      <c r="CV624" s="126"/>
      <c r="CW624" s="126"/>
      <c r="CX624" s="126"/>
      <c r="CY624" s="126"/>
      <c r="CZ624" s="126"/>
      <c r="DA624" s="126"/>
      <c r="DB624" s="126"/>
      <c r="DC624" s="126"/>
      <c r="DD624" s="126"/>
      <c r="DE624" s="126"/>
      <c r="DF624" s="126"/>
      <c r="DG624" s="126"/>
      <c r="DH624" s="126"/>
      <c r="DI624" s="126"/>
      <c r="DJ624" s="126"/>
      <c r="DK624" s="126"/>
      <c r="DL624" s="126"/>
      <c r="DM624" s="126"/>
      <c r="DN624" s="126"/>
      <c r="DO624" s="126"/>
      <c r="DP624" s="126"/>
      <c r="DQ624" s="126"/>
      <c r="DR624" s="126"/>
      <c r="DS624" s="126"/>
      <c r="DT624" s="126"/>
      <c r="DU624" s="126"/>
      <c r="DV624" s="126"/>
      <c r="DW624" s="126"/>
      <c r="DX624" s="126"/>
      <c r="DY624" s="126"/>
      <c r="DZ624" s="126"/>
      <c r="EA624" s="126"/>
      <c r="EB624" s="126"/>
      <c r="EC624" s="126"/>
      <c r="ED624" s="126"/>
      <c r="EE624" s="126"/>
      <c r="EF624" s="126"/>
      <c r="EG624" s="126"/>
      <c r="EH624" s="126"/>
      <c r="EI624" s="126"/>
      <c r="EJ624" s="126"/>
      <c r="EK624" s="126"/>
      <c r="EL624" s="126"/>
      <c r="EM624" s="126"/>
      <c r="EN624" s="126"/>
      <c r="EO624" s="126"/>
      <c r="EP624" s="126"/>
      <c r="EQ624" s="126"/>
      <c r="ER624" s="126"/>
      <c r="ES624" s="126"/>
      <c r="ET624" s="126"/>
      <c r="EU624" s="126"/>
      <c r="EV624" s="126"/>
      <c r="EW624" s="126"/>
      <c r="EX624" s="126"/>
      <c r="EY624" s="126"/>
      <c r="EZ624" s="126"/>
      <c r="FA624" s="126"/>
      <c r="FB624" s="126"/>
      <c r="FC624" s="126"/>
      <c r="FD624" s="126"/>
      <c r="FE624" s="126"/>
      <c r="FF624" s="126"/>
      <c r="FG624" s="126"/>
      <c r="FH624" s="126"/>
      <c r="FI624" s="126"/>
      <c r="FJ624" s="126"/>
      <c r="FK624" s="126"/>
      <c r="FL624" s="126"/>
      <c r="FM624" s="126"/>
      <c r="FN624" s="126"/>
      <c r="FO624" s="126"/>
      <c r="FP624" s="126"/>
      <c r="FQ624" s="126"/>
      <c r="FR624" s="126"/>
      <c r="FS624" s="126"/>
      <c r="FT624" s="126"/>
      <c r="FU624" s="126"/>
      <c r="FV624" s="126"/>
      <c r="FW624" s="126"/>
      <c r="FX624" s="126"/>
      <c r="FY624" s="126"/>
      <c r="FZ624" s="126"/>
      <c r="GA624" s="126"/>
      <c r="GB624" s="126"/>
      <c r="GC624" s="126"/>
      <c r="GD624" s="126"/>
      <c r="GE624" s="126"/>
      <c r="GF624" s="126"/>
      <c r="GG624" s="126"/>
      <c r="GH624" s="126"/>
      <c r="GI624" s="126"/>
      <c r="GJ624" s="126"/>
      <c r="GK624" s="126"/>
      <c r="GL624" s="126"/>
      <c r="GM624" s="126"/>
      <c r="GN624" s="126"/>
      <c r="GO624" s="126"/>
      <c r="GP624" s="126"/>
      <c r="GQ624" s="126"/>
      <c r="GR624" s="126"/>
      <c r="GS624" s="126"/>
      <c r="GT624" s="126"/>
      <c r="GU624" s="126"/>
      <c r="GV624" s="126"/>
      <c r="GW624" s="126"/>
      <c r="GX624" s="126"/>
      <c r="GY624" s="126"/>
      <c r="GZ624" s="126"/>
      <c r="HA624" s="126"/>
      <c r="HB624" s="126"/>
      <c r="HC624" s="126"/>
      <c r="HD624" s="126"/>
      <c r="HE624" s="126"/>
      <c r="HF624" s="126"/>
      <c r="HG624" s="126"/>
      <c r="HH624" s="126"/>
      <c r="HI624" s="126"/>
      <c r="HJ624" s="126"/>
      <c r="HK624" s="126"/>
      <c r="HL624" s="126"/>
      <c r="HM624" s="126"/>
      <c r="HN624" s="126"/>
      <c r="HO624" s="126"/>
      <c r="HP624" s="126"/>
      <c r="HQ624" s="126"/>
      <c r="HR624" s="126"/>
      <c r="HS624" s="126"/>
      <c r="HT624" s="126"/>
      <c r="HU624" s="126"/>
      <c r="HV624" s="126"/>
      <c r="HW624" s="126"/>
      <c r="HX624" s="126"/>
      <c r="HY624" s="126"/>
      <c r="HZ624" s="126"/>
      <c r="IA624" s="126"/>
      <c r="IB624" s="126"/>
      <c r="IC624" s="126"/>
      <c r="ID624" s="126"/>
      <c r="IE624" s="126"/>
      <c r="IF624" s="126"/>
      <c r="IG624" s="126"/>
      <c r="IH624" s="126"/>
      <c r="II624" s="126"/>
      <c r="IJ624" s="126"/>
      <c r="IK624" s="126"/>
      <c r="IL624" s="126"/>
      <c r="IM624" s="126"/>
      <c r="IN624" s="126"/>
      <c r="IO624" s="126"/>
      <c r="IP624" s="126"/>
      <c r="IQ624" s="126"/>
    </row>
    <row r="625" spans="1:251" s="14" customFormat="1" ht="82.5" customHeight="1">
      <c r="A625" s="17" t="s">
        <v>2452</v>
      </c>
      <c r="B625" s="18" t="s">
        <v>48</v>
      </c>
      <c r="C625" s="18" t="s">
        <v>49</v>
      </c>
      <c r="D625" s="12" t="s">
        <v>2445</v>
      </c>
      <c r="E625" s="12" t="s">
        <v>2446</v>
      </c>
      <c r="F625" s="12" t="s">
        <v>2447</v>
      </c>
      <c r="G625" s="12" t="s">
        <v>2448</v>
      </c>
      <c r="H625" s="12" t="s">
        <v>2449</v>
      </c>
      <c r="I625" s="18" t="s">
        <v>2453</v>
      </c>
      <c r="J625" s="12"/>
      <c r="K625" s="12" t="s">
        <v>72</v>
      </c>
      <c r="L625" s="18">
        <v>0</v>
      </c>
      <c r="M625" s="18">
        <v>231010000</v>
      </c>
      <c r="N625" s="108" t="s">
        <v>57</v>
      </c>
      <c r="O625" s="18" t="s">
        <v>459</v>
      </c>
      <c r="P625" s="108" t="s">
        <v>57</v>
      </c>
      <c r="Q625" s="18" t="s">
        <v>59</v>
      </c>
      <c r="R625" s="18" t="s">
        <v>1092</v>
      </c>
      <c r="S625" s="18" t="s">
        <v>88</v>
      </c>
      <c r="T625" s="18">
        <v>839</v>
      </c>
      <c r="U625" s="18" t="s">
        <v>352</v>
      </c>
      <c r="V625" s="18">
        <v>1</v>
      </c>
      <c r="W625" s="28">
        <v>600000</v>
      </c>
      <c r="X625" s="28">
        <f t="shared" si="22"/>
        <v>600000</v>
      </c>
      <c r="Y625" s="28">
        <f t="shared" si="21"/>
        <v>672000.0000000001</v>
      </c>
      <c r="Z625" s="129"/>
      <c r="AA625" s="125" t="s">
        <v>65</v>
      </c>
      <c r="AB625" s="18"/>
      <c r="AC625" s="126"/>
      <c r="AD625" s="126"/>
      <c r="AE625" s="126"/>
      <c r="AF625" s="126"/>
      <c r="AG625" s="126"/>
      <c r="AH625" s="126"/>
      <c r="AI625" s="126"/>
      <c r="AJ625" s="126"/>
      <c r="AK625" s="126"/>
      <c r="AL625" s="126"/>
      <c r="AM625" s="126"/>
      <c r="AN625" s="126"/>
      <c r="AO625" s="126"/>
      <c r="AP625" s="126"/>
      <c r="AQ625" s="126"/>
      <c r="AR625" s="126"/>
      <c r="AS625" s="126"/>
      <c r="AT625" s="126"/>
      <c r="AU625" s="126"/>
      <c r="AV625" s="126"/>
      <c r="AW625" s="126"/>
      <c r="AX625" s="126"/>
      <c r="AY625" s="126"/>
      <c r="AZ625" s="126"/>
      <c r="BA625" s="126"/>
      <c r="BB625" s="126"/>
      <c r="BC625" s="126"/>
      <c r="BD625" s="126"/>
      <c r="BE625" s="126"/>
      <c r="BF625" s="126"/>
      <c r="BG625" s="126"/>
      <c r="BH625" s="126"/>
      <c r="BI625" s="126"/>
      <c r="BJ625" s="126"/>
      <c r="BK625" s="126"/>
      <c r="BL625" s="126"/>
      <c r="BM625" s="126"/>
      <c r="BN625" s="126"/>
      <c r="BO625" s="126"/>
      <c r="BP625" s="126"/>
      <c r="BQ625" s="126"/>
      <c r="BR625" s="126"/>
      <c r="BS625" s="126"/>
      <c r="BT625" s="126"/>
      <c r="BU625" s="126"/>
      <c r="BV625" s="126"/>
      <c r="BW625" s="126"/>
      <c r="BX625" s="126"/>
      <c r="BY625" s="126"/>
      <c r="BZ625" s="126"/>
      <c r="CA625" s="126"/>
      <c r="CB625" s="126"/>
      <c r="CC625" s="126"/>
      <c r="CD625" s="126"/>
      <c r="CE625" s="126"/>
      <c r="CF625" s="126"/>
      <c r="CG625" s="126"/>
      <c r="CH625" s="126"/>
      <c r="CI625" s="126"/>
      <c r="CJ625" s="126"/>
      <c r="CK625" s="126"/>
      <c r="CL625" s="126"/>
      <c r="CM625" s="126"/>
      <c r="CN625" s="126"/>
      <c r="CO625" s="126"/>
      <c r="CP625" s="126"/>
      <c r="CQ625" s="126"/>
      <c r="CR625" s="126"/>
      <c r="CS625" s="126"/>
      <c r="CT625" s="126"/>
      <c r="CU625" s="126"/>
      <c r="CV625" s="126"/>
      <c r="CW625" s="126"/>
      <c r="CX625" s="126"/>
      <c r="CY625" s="126"/>
      <c r="CZ625" s="126"/>
      <c r="DA625" s="126"/>
      <c r="DB625" s="126"/>
      <c r="DC625" s="126"/>
      <c r="DD625" s="126"/>
      <c r="DE625" s="126"/>
      <c r="DF625" s="126"/>
      <c r="DG625" s="126"/>
      <c r="DH625" s="126"/>
      <c r="DI625" s="126"/>
      <c r="DJ625" s="126"/>
      <c r="DK625" s="126"/>
      <c r="DL625" s="126"/>
      <c r="DM625" s="126"/>
      <c r="DN625" s="126"/>
      <c r="DO625" s="126"/>
      <c r="DP625" s="126"/>
      <c r="DQ625" s="126"/>
      <c r="DR625" s="126"/>
      <c r="DS625" s="126"/>
      <c r="DT625" s="126"/>
      <c r="DU625" s="126"/>
      <c r="DV625" s="126"/>
      <c r="DW625" s="126"/>
      <c r="DX625" s="126"/>
      <c r="DY625" s="126"/>
      <c r="DZ625" s="126"/>
      <c r="EA625" s="126"/>
      <c r="EB625" s="126"/>
      <c r="EC625" s="126"/>
      <c r="ED625" s="126"/>
      <c r="EE625" s="126"/>
      <c r="EF625" s="126"/>
      <c r="EG625" s="126"/>
      <c r="EH625" s="126"/>
      <c r="EI625" s="126"/>
      <c r="EJ625" s="126"/>
      <c r="EK625" s="126"/>
      <c r="EL625" s="126"/>
      <c r="EM625" s="126"/>
      <c r="EN625" s="126"/>
      <c r="EO625" s="126"/>
      <c r="EP625" s="126"/>
      <c r="EQ625" s="126"/>
      <c r="ER625" s="126"/>
      <c r="ES625" s="126"/>
      <c r="ET625" s="126"/>
      <c r="EU625" s="126"/>
      <c r="EV625" s="126"/>
      <c r="EW625" s="126"/>
      <c r="EX625" s="126"/>
      <c r="EY625" s="126"/>
      <c r="EZ625" s="126"/>
      <c r="FA625" s="126"/>
      <c r="FB625" s="126"/>
      <c r="FC625" s="126"/>
      <c r="FD625" s="126"/>
      <c r="FE625" s="126"/>
      <c r="FF625" s="126"/>
      <c r="FG625" s="126"/>
      <c r="FH625" s="126"/>
      <c r="FI625" s="126"/>
      <c r="FJ625" s="126"/>
      <c r="FK625" s="126"/>
      <c r="FL625" s="126"/>
      <c r="FM625" s="126"/>
      <c r="FN625" s="126"/>
      <c r="FO625" s="126"/>
      <c r="FP625" s="126"/>
      <c r="FQ625" s="126"/>
      <c r="FR625" s="126"/>
      <c r="FS625" s="126"/>
      <c r="FT625" s="126"/>
      <c r="FU625" s="126"/>
      <c r="FV625" s="126"/>
      <c r="FW625" s="126"/>
      <c r="FX625" s="126"/>
      <c r="FY625" s="126"/>
      <c r="FZ625" s="126"/>
      <c r="GA625" s="126"/>
      <c r="GB625" s="126"/>
      <c r="GC625" s="126"/>
      <c r="GD625" s="126"/>
      <c r="GE625" s="126"/>
      <c r="GF625" s="126"/>
      <c r="GG625" s="126"/>
      <c r="GH625" s="126"/>
      <c r="GI625" s="126"/>
      <c r="GJ625" s="126"/>
      <c r="GK625" s="126"/>
      <c r="GL625" s="126"/>
      <c r="GM625" s="126"/>
      <c r="GN625" s="126"/>
      <c r="GO625" s="126"/>
      <c r="GP625" s="126"/>
      <c r="GQ625" s="126"/>
      <c r="GR625" s="126"/>
      <c r="GS625" s="126"/>
      <c r="GT625" s="126"/>
      <c r="GU625" s="126"/>
      <c r="GV625" s="126"/>
      <c r="GW625" s="126"/>
      <c r="GX625" s="126"/>
      <c r="GY625" s="126"/>
      <c r="GZ625" s="126"/>
      <c r="HA625" s="126"/>
      <c r="HB625" s="126"/>
      <c r="HC625" s="126"/>
      <c r="HD625" s="126"/>
      <c r="HE625" s="126"/>
      <c r="HF625" s="126"/>
      <c r="HG625" s="126"/>
      <c r="HH625" s="126"/>
      <c r="HI625" s="126"/>
      <c r="HJ625" s="126"/>
      <c r="HK625" s="126"/>
      <c r="HL625" s="126"/>
      <c r="HM625" s="126"/>
      <c r="HN625" s="126"/>
      <c r="HO625" s="126"/>
      <c r="HP625" s="126"/>
      <c r="HQ625" s="126"/>
      <c r="HR625" s="126"/>
      <c r="HS625" s="126"/>
      <c r="HT625" s="126"/>
      <c r="HU625" s="126"/>
      <c r="HV625" s="126"/>
      <c r="HW625" s="126"/>
      <c r="HX625" s="126"/>
      <c r="HY625" s="126"/>
      <c r="HZ625" s="126"/>
      <c r="IA625" s="126"/>
      <c r="IB625" s="126"/>
      <c r="IC625" s="126"/>
      <c r="ID625" s="126"/>
      <c r="IE625" s="126"/>
      <c r="IF625" s="126"/>
      <c r="IG625" s="126"/>
      <c r="IH625" s="126"/>
      <c r="II625" s="126"/>
      <c r="IJ625" s="126"/>
      <c r="IK625" s="126"/>
      <c r="IL625" s="126"/>
      <c r="IM625" s="126"/>
      <c r="IN625" s="126"/>
      <c r="IO625" s="126"/>
      <c r="IP625" s="126"/>
      <c r="IQ625" s="126"/>
    </row>
    <row r="626" spans="1:251" s="14" customFormat="1" ht="38.25" customHeight="1">
      <c r="A626" s="17" t="s">
        <v>2454</v>
      </c>
      <c r="B626" s="18" t="s">
        <v>48</v>
      </c>
      <c r="C626" s="18" t="s">
        <v>49</v>
      </c>
      <c r="D626" s="17" t="s">
        <v>2455</v>
      </c>
      <c r="E626" s="121" t="s">
        <v>2456</v>
      </c>
      <c r="F626" s="12" t="s">
        <v>2335</v>
      </c>
      <c r="G626" s="12" t="s">
        <v>2457</v>
      </c>
      <c r="H626" s="12" t="s">
        <v>2458</v>
      </c>
      <c r="I626" s="18" t="s">
        <v>2459</v>
      </c>
      <c r="J626" s="12"/>
      <c r="K626" s="12" t="s">
        <v>72</v>
      </c>
      <c r="L626" s="18">
        <v>0</v>
      </c>
      <c r="M626" s="18">
        <v>231010000</v>
      </c>
      <c r="N626" s="108" t="s">
        <v>57</v>
      </c>
      <c r="O626" s="18" t="s">
        <v>2460</v>
      </c>
      <c r="P626" s="108" t="s">
        <v>57</v>
      </c>
      <c r="Q626" s="18" t="s">
        <v>59</v>
      </c>
      <c r="R626" s="18" t="s">
        <v>1092</v>
      </c>
      <c r="S626" s="18" t="s">
        <v>88</v>
      </c>
      <c r="T626" s="18">
        <v>796</v>
      </c>
      <c r="U626" s="18" t="s">
        <v>129</v>
      </c>
      <c r="V626" s="18">
        <v>23</v>
      </c>
      <c r="W626" s="33">
        <v>7250</v>
      </c>
      <c r="X626" s="28">
        <f t="shared" si="22"/>
        <v>166750</v>
      </c>
      <c r="Y626" s="22">
        <f t="shared" si="21"/>
        <v>186760.00000000003</v>
      </c>
      <c r="Z626" s="129"/>
      <c r="AA626" s="125" t="s">
        <v>65</v>
      </c>
      <c r="AB626" s="18"/>
      <c r="AC626" s="126"/>
      <c r="AD626" s="126"/>
      <c r="AE626" s="126"/>
      <c r="AF626" s="126"/>
      <c r="AG626" s="126"/>
      <c r="AH626" s="126"/>
      <c r="AI626" s="126"/>
      <c r="AJ626" s="126"/>
      <c r="AK626" s="126"/>
      <c r="AL626" s="126"/>
      <c r="AM626" s="126"/>
      <c r="AN626" s="126"/>
      <c r="AO626" s="126"/>
      <c r="AP626" s="126"/>
      <c r="AQ626" s="126"/>
      <c r="AR626" s="126"/>
      <c r="AS626" s="126"/>
      <c r="AT626" s="126"/>
      <c r="AU626" s="126"/>
      <c r="AV626" s="126"/>
      <c r="AW626" s="126"/>
      <c r="AX626" s="126"/>
      <c r="AY626" s="126"/>
      <c r="AZ626" s="126"/>
      <c r="BA626" s="126"/>
      <c r="BB626" s="126"/>
      <c r="BC626" s="126"/>
      <c r="BD626" s="126"/>
      <c r="BE626" s="126"/>
      <c r="BF626" s="126"/>
      <c r="BG626" s="126"/>
      <c r="BH626" s="126"/>
      <c r="BI626" s="126"/>
      <c r="BJ626" s="126"/>
      <c r="BK626" s="126"/>
      <c r="BL626" s="126"/>
      <c r="BM626" s="126"/>
      <c r="BN626" s="126"/>
      <c r="BO626" s="126"/>
      <c r="BP626" s="126"/>
      <c r="BQ626" s="126"/>
      <c r="BR626" s="126"/>
      <c r="BS626" s="126"/>
      <c r="BT626" s="126"/>
      <c r="BU626" s="126"/>
      <c r="BV626" s="126"/>
      <c r="BW626" s="126"/>
      <c r="BX626" s="126"/>
      <c r="BY626" s="126"/>
      <c r="BZ626" s="126"/>
      <c r="CA626" s="126"/>
      <c r="CB626" s="126"/>
      <c r="CC626" s="126"/>
      <c r="CD626" s="126"/>
      <c r="CE626" s="126"/>
      <c r="CF626" s="126"/>
      <c r="CG626" s="126"/>
      <c r="CH626" s="126"/>
      <c r="CI626" s="126"/>
      <c r="CJ626" s="126"/>
      <c r="CK626" s="126"/>
      <c r="CL626" s="126"/>
      <c r="CM626" s="126"/>
      <c r="CN626" s="126"/>
      <c r="CO626" s="126"/>
      <c r="CP626" s="126"/>
      <c r="CQ626" s="126"/>
      <c r="CR626" s="126"/>
      <c r="CS626" s="126"/>
      <c r="CT626" s="126"/>
      <c r="CU626" s="126"/>
      <c r="CV626" s="126"/>
      <c r="CW626" s="126"/>
      <c r="CX626" s="126"/>
      <c r="CY626" s="126"/>
      <c r="CZ626" s="126"/>
      <c r="DA626" s="126"/>
      <c r="DB626" s="126"/>
      <c r="DC626" s="126"/>
      <c r="DD626" s="126"/>
      <c r="DE626" s="126"/>
      <c r="DF626" s="126"/>
      <c r="DG626" s="126"/>
      <c r="DH626" s="126"/>
      <c r="DI626" s="126"/>
      <c r="DJ626" s="126"/>
      <c r="DK626" s="126"/>
      <c r="DL626" s="126"/>
      <c r="DM626" s="126"/>
      <c r="DN626" s="126"/>
      <c r="DO626" s="126"/>
      <c r="DP626" s="126"/>
      <c r="DQ626" s="126"/>
      <c r="DR626" s="126"/>
      <c r="DS626" s="126"/>
      <c r="DT626" s="126"/>
      <c r="DU626" s="126"/>
      <c r="DV626" s="126"/>
      <c r="DW626" s="126"/>
      <c r="DX626" s="126"/>
      <c r="DY626" s="126"/>
      <c r="DZ626" s="126"/>
      <c r="EA626" s="126"/>
      <c r="EB626" s="126"/>
      <c r="EC626" s="126"/>
      <c r="ED626" s="126"/>
      <c r="EE626" s="126"/>
      <c r="EF626" s="126"/>
      <c r="EG626" s="126"/>
      <c r="EH626" s="126"/>
      <c r="EI626" s="126"/>
      <c r="EJ626" s="126"/>
      <c r="EK626" s="126"/>
      <c r="EL626" s="126"/>
      <c r="EM626" s="126"/>
      <c r="EN626" s="126"/>
      <c r="EO626" s="126"/>
      <c r="EP626" s="126"/>
      <c r="EQ626" s="126"/>
      <c r="ER626" s="126"/>
      <c r="ES626" s="126"/>
      <c r="ET626" s="126"/>
      <c r="EU626" s="126"/>
      <c r="EV626" s="126"/>
      <c r="EW626" s="126"/>
      <c r="EX626" s="126"/>
      <c r="EY626" s="126"/>
      <c r="EZ626" s="126"/>
      <c r="FA626" s="126"/>
      <c r="FB626" s="126"/>
      <c r="FC626" s="126"/>
      <c r="FD626" s="126"/>
      <c r="FE626" s="126"/>
      <c r="FF626" s="126"/>
      <c r="FG626" s="126"/>
      <c r="FH626" s="126"/>
      <c r="FI626" s="126"/>
      <c r="FJ626" s="126"/>
      <c r="FK626" s="126"/>
      <c r="FL626" s="126"/>
      <c r="FM626" s="126"/>
      <c r="FN626" s="126"/>
      <c r="FO626" s="126"/>
      <c r="FP626" s="126"/>
      <c r="FQ626" s="126"/>
      <c r="FR626" s="126"/>
      <c r="FS626" s="126"/>
      <c r="FT626" s="126"/>
      <c r="FU626" s="126"/>
      <c r="FV626" s="126"/>
      <c r="FW626" s="126"/>
      <c r="FX626" s="126"/>
      <c r="FY626" s="126"/>
      <c r="FZ626" s="126"/>
      <c r="GA626" s="126"/>
      <c r="GB626" s="126"/>
      <c r="GC626" s="126"/>
      <c r="GD626" s="126"/>
      <c r="GE626" s="126"/>
      <c r="GF626" s="126"/>
      <c r="GG626" s="126"/>
      <c r="GH626" s="126"/>
      <c r="GI626" s="126"/>
      <c r="GJ626" s="126"/>
      <c r="GK626" s="126"/>
      <c r="GL626" s="126"/>
      <c r="GM626" s="126"/>
      <c r="GN626" s="126"/>
      <c r="GO626" s="126"/>
      <c r="GP626" s="126"/>
      <c r="GQ626" s="126"/>
      <c r="GR626" s="126"/>
      <c r="GS626" s="126"/>
      <c r="GT626" s="126"/>
      <c r="GU626" s="126"/>
      <c r="GV626" s="126"/>
      <c r="GW626" s="126"/>
      <c r="GX626" s="126"/>
      <c r="GY626" s="126"/>
      <c r="GZ626" s="126"/>
      <c r="HA626" s="126"/>
      <c r="HB626" s="126"/>
      <c r="HC626" s="126"/>
      <c r="HD626" s="126"/>
      <c r="HE626" s="126"/>
      <c r="HF626" s="126"/>
      <c r="HG626" s="126"/>
      <c r="HH626" s="126"/>
      <c r="HI626" s="126"/>
      <c r="HJ626" s="126"/>
      <c r="HK626" s="126"/>
      <c r="HL626" s="126"/>
      <c r="HM626" s="126"/>
      <c r="HN626" s="126"/>
      <c r="HO626" s="126"/>
      <c r="HP626" s="126"/>
      <c r="HQ626" s="126"/>
      <c r="HR626" s="126"/>
      <c r="HS626" s="126"/>
      <c r="HT626" s="126"/>
      <c r="HU626" s="126"/>
      <c r="HV626" s="126"/>
      <c r="HW626" s="126"/>
      <c r="HX626" s="126"/>
      <c r="HY626" s="126"/>
      <c r="HZ626" s="126"/>
      <c r="IA626" s="126"/>
      <c r="IB626" s="126"/>
      <c r="IC626" s="126"/>
      <c r="ID626" s="126"/>
      <c r="IE626" s="126"/>
      <c r="IF626" s="126"/>
      <c r="IG626" s="126"/>
      <c r="IH626" s="126"/>
      <c r="II626" s="126"/>
      <c r="IJ626" s="126"/>
      <c r="IK626" s="126"/>
      <c r="IL626" s="126"/>
      <c r="IM626" s="126"/>
      <c r="IN626" s="126"/>
      <c r="IO626" s="126"/>
      <c r="IP626" s="126"/>
      <c r="IQ626" s="126"/>
    </row>
    <row r="627" spans="1:251" s="14" customFormat="1" ht="66.75" customHeight="1">
      <c r="A627" s="17" t="s">
        <v>2461</v>
      </c>
      <c r="B627" s="18" t="s">
        <v>48</v>
      </c>
      <c r="C627" s="18" t="s">
        <v>49</v>
      </c>
      <c r="D627" s="18" t="s">
        <v>2462</v>
      </c>
      <c r="E627" s="18" t="s">
        <v>2463</v>
      </c>
      <c r="F627" s="18" t="s">
        <v>2463</v>
      </c>
      <c r="G627" s="29" t="s">
        <v>2464</v>
      </c>
      <c r="H627" s="29" t="s">
        <v>2465</v>
      </c>
      <c r="I627" s="17"/>
      <c r="J627" s="17"/>
      <c r="K627" s="17" t="s">
        <v>72</v>
      </c>
      <c r="L627" s="18">
        <v>0</v>
      </c>
      <c r="M627" s="18">
        <v>231010000</v>
      </c>
      <c r="N627" s="108" t="s">
        <v>57</v>
      </c>
      <c r="O627" s="18" t="s">
        <v>73</v>
      </c>
      <c r="P627" s="108" t="s">
        <v>57</v>
      </c>
      <c r="Q627" s="18" t="s">
        <v>59</v>
      </c>
      <c r="R627" s="36" t="s">
        <v>501</v>
      </c>
      <c r="S627" s="18" t="s">
        <v>88</v>
      </c>
      <c r="T627" s="120">
        <v>796</v>
      </c>
      <c r="U627" s="121" t="s">
        <v>129</v>
      </c>
      <c r="V627" s="17">
        <v>1</v>
      </c>
      <c r="W627" s="122">
        <v>200000</v>
      </c>
      <c r="X627" s="122">
        <f t="shared" si="22"/>
        <v>200000</v>
      </c>
      <c r="Y627" s="22">
        <f t="shared" si="21"/>
        <v>224000.00000000003</v>
      </c>
      <c r="Z627" s="124"/>
      <c r="AA627" s="125" t="s">
        <v>65</v>
      </c>
      <c r="AB627" s="18"/>
      <c r="AC627" s="126"/>
      <c r="AD627" s="126"/>
      <c r="AE627" s="126"/>
      <c r="AF627" s="126"/>
      <c r="AG627" s="126"/>
      <c r="AH627" s="126"/>
      <c r="AI627" s="126"/>
      <c r="AJ627" s="126"/>
      <c r="AK627" s="126"/>
      <c r="AL627" s="126"/>
      <c r="AM627" s="126"/>
      <c r="AN627" s="126"/>
      <c r="AO627" s="126"/>
      <c r="AP627" s="126"/>
      <c r="AQ627" s="126"/>
      <c r="AR627" s="126"/>
      <c r="AS627" s="126"/>
      <c r="AT627" s="126"/>
      <c r="AU627" s="126"/>
      <c r="AV627" s="126"/>
      <c r="AW627" s="126"/>
      <c r="AX627" s="126"/>
      <c r="AY627" s="126"/>
      <c r="AZ627" s="126"/>
      <c r="BA627" s="126"/>
      <c r="BB627" s="126"/>
      <c r="BC627" s="126"/>
      <c r="BD627" s="126"/>
      <c r="BE627" s="126"/>
      <c r="BF627" s="126"/>
      <c r="BG627" s="126"/>
      <c r="BH627" s="126"/>
      <c r="BI627" s="126"/>
      <c r="BJ627" s="126"/>
      <c r="BK627" s="126"/>
      <c r="BL627" s="126"/>
      <c r="BM627" s="126"/>
      <c r="BN627" s="126"/>
      <c r="BO627" s="126"/>
      <c r="BP627" s="126"/>
      <c r="BQ627" s="126"/>
      <c r="BR627" s="126"/>
      <c r="BS627" s="126"/>
      <c r="BT627" s="126"/>
      <c r="BU627" s="126"/>
      <c r="BV627" s="126"/>
      <c r="BW627" s="126"/>
      <c r="BX627" s="126"/>
      <c r="BY627" s="126"/>
      <c r="BZ627" s="126"/>
      <c r="CA627" s="126"/>
      <c r="CB627" s="126"/>
      <c r="CC627" s="126"/>
      <c r="CD627" s="126"/>
      <c r="CE627" s="126"/>
      <c r="CF627" s="126"/>
      <c r="CG627" s="126"/>
      <c r="CH627" s="126"/>
      <c r="CI627" s="126"/>
      <c r="CJ627" s="126"/>
      <c r="CK627" s="126"/>
      <c r="CL627" s="126"/>
      <c r="CM627" s="126"/>
      <c r="CN627" s="126"/>
      <c r="CO627" s="126"/>
      <c r="CP627" s="126"/>
      <c r="CQ627" s="126"/>
      <c r="CR627" s="126"/>
      <c r="CS627" s="126"/>
      <c r="CT627" s="126"/>
      <c r="CU627" s="126"/>
      <c r="CV627" s="126"/>
      <c r="CW627" s="126"/>
      <c r="CX627" s="126"/>
      <c r="CY627" s="126"/>
      <c r="CZ627" s="126"/>
      <c r="DA627" s="126"/>
      <c r="DB627" s="126"/>
      <c r="DC627" s="126"/>
      <c r="DD627" s="126"/>
      <c r="DE627" s="126"/>
      <c r="DF627" s="126"/>
      <c r="DG627" s="126"/>
      <c r="DH627" s="126"/>
      <c r="DI627" s="126"/>
      <c r="DJ627" s="126"/>
      <c r="DK627" s="126"/>
      <c r="DL627" s="126"/>
      <c r="DM627" s="126"/>
      <c r="DN627" s="126"/>
      <c r="DO627" s="126"/>
      <c r="DP627" s="126"/>
      <c r="DQ627" s="126"/>
      <c r="DR627" s="126"/>
      <c r="DS627" s="126"/>
      <c r="DT627" s="126"/>
      <c r="DU627" s="126"/>
      <c r="DV627" s="126"/>
      <c r="DW627" s="126"/>
      <c r="DX627" s="126"/>
      <c r="DY627" s="126"/>
      <c r="DZ627" s="126"/>
      <c r="EA627" s="126"/>
      <c r="EB627" s="126"/>
      <c r="EC627" s="126"/>
      <c r="ED627" s="126"/>
      <c r="EE627" s="126"/>
      <c r="EF627" s="126"/>
      <c r="EG627" s="126"/>
      <c r="EH627" s="126"/>
      <c r="EI627" s="126"/>
      <c r="EJ627" s="126"/>
      <c r="EK627" s="126"/>
      <c r="EL627" s="126"/>
      <c r="EM627" s="126"/>
      <c r="EN627" s="126"/>
      <c r="EO627" s="126"/>
      <c r="EP627" s="126"/>
      <c r="EQ627" s="126"/>
      <c r="ER627" s="126"/>
      <c r="ES627" s="126"/>
      <c r="ET627" s="126"/>
      <c r="EU627" s="126"/>
      <c r="EV627" s="126"/>
      <c r="EW627" s="126"/>
      <c r="EX627" s="126"/>
      <c r="EY627" s="126"/>
      <c r="EZ627" s="126"/>
      <c r="FA627" s="126"/>
      <c r="FB627" s="126"/>
      <c r="FC627" s="126"/>
      <c r="FD627" s="126"/>
      <c r="FE627" s="126"/>
      <c r="FF627" s="126"/>
      <c r="FG627" s="126"/>
      <c r="FH627" s="126"/>
      <c r="FI627" s="126"/>
      <c r="FJ627" s="126"/>
      <c r="FK627" s="126"/>
      <c r="FL627" s="126"/>
      <c r="FM627" s="126"/>
      <c r="FN627" s="126"/>
      <c r="FO627" s="126"/>
      <c r="FP627" s="126"/>
      <c r="FQ627" s="126"/>
      <c r="FR627" s="126"/>
      <c r="FS627" s="126"/>
      <c r="FT627" s="126"/>
      <c r="FU627" s="126"/>
      <c r="FV627" s="126"/>
      <c r="FW627" s="126"/>
      <c r="FX627" s="126"/>
      <c r="FY627" s="126"/>
      <c r="FZ627" s="126"/>
      <c r="GA627" s="126"/>
      <c r="GB627" s="126"/>
      <c r="GC627" s="126"/>
      <c r="GD627" s="126"/>
      <c r="GE627" s="126"/>
      <c r="GF627" s="126"/>
      <c r="GG627" s="126"/>
      <c r="GH627" s="126"/>
      <c r="GI627" s="126"/>
      <c r="GJ627" s="126"/>
      <c r="GK627" s="126"/>
      <c r="GL627" s="126"/>
      <c r="GM627" s="126"/>
      <c r="GN627" s="126"/>
      <c r="GO627" s="126"/>
      <c r="GP627" s="126"/>
      <c r="GQ627" s="126"/>
      <c r="GR627" s="126"/>
      <c r="GS627" s="126"/>
      <c r="GT627" s="126"/>
      <c r="GU627" s="126"/>
      <c r="GV627" s="126"/>
      <c r="GW627" s="126"/>
      <c r="GX627" s="126"/>
      <c r="GY627" s="126"/>
      <c r="GZ627" s="126"/>
      <c r="HA627" s="126"/>
      <c r="HB627" s="126"/>
      <c r="HC627" s="126"/>
      <c r="HD627" s="126"/>
      <c r="HE627" s="126"/>
      <c r="HF627" s="126"/>
      <c r="HG627" s="126"/>
      <c r="HH627" s="126"/>
      <c r="HI627" s="126"/>
      <c r="HJ627" s="126"/>
      <c r="HK627" s="126"/>
      <c r="HL627" s="126"/>
      <c r="HM627" s="126"/>
      <c r="HN627" s="126"/>
      <c r="HO627" s="126"/>
      <c r="HP627" s="126"/>
      <c r="HQ627" s="126"/>
      <c r="HR627" s="126"/>
      <c r="HS627" s="126"/>
      <c r="HT627" s="126"/>
      <c r="HU627" s="126"/>
      <c r="HV627" s="126"/>
      <c r="HW627" s="126"/>
      <c r="HX627" s="126"/>
      <c r="HY627" s="126"/>
      <c r="HZ627" s="126"/>
      <c r="IA627" s="126"/>
      <c r="IB627" s="126"/>
      <c r="IC627" s="126"/>
      <c r="ID627" s="126"/>
      <c r="IE627" s="126"/>
      <c r="IF627" s="126"/>
      <c r="IG627" s="126"/>
      <c r="IH627" s="126"/>
      <c r="II627" s="126"/>
      <c r="IJ627" s="126"/>
      <c r="IK627" s="126"/>
      <c r="IL627" s="126"/>
      <c r="IM627" s="126"/>
      <c r="IN627" s="126"/>
      <c r="IO627" s="126"/>
      <c r="IP627" s="126"/>
      <c r="IQ627" s="126"/>
    </row>
    <row r="628" spans="1:28" ht="165.75">
      <c r="A628" s="17" t="s">
        <v>2466</v>
      </c>
      <c r="B628" s="18" t="s">
        <v>204</v>
      </c>
      <c r="C628" s="18" t="s">
        <v>205</v>
      </c>
      <c r="D628" s="18" t="s">
        <v>2467</v>
      </c>
      <c r="E628" s="18" t="s">
        <v>2456</v>
      </c>
      <c r="F628" s="18" t="s">
        <v>2335</v>
      </c>
      <c r="G628" s="18" t="s">
        <v>2468</v>
      </c>
      <c r="H628" s="18" t="s">
        <v>2469</v>
      </c>
      <c r="I628" s="18" t="s">
        <v>2470</v>
      </c>
      <c r="J628" s="18"/>
      <c r="K628" s="18" t="s">
        <v>55</v>
      </c>
      <c r="L628" s="18">
        <v>100</v>
      </c>
      <c r="M628" s="17">
        <v>231010000</v>
      </c>
      <c r="N628" s="18" t="s">
        <v>57</v>
      </c>
      <c r="O628" s="17" t="s">
        <v>789</v>
      </c>
      <c r="P628" s="18" t="s">
        <v>57</v>
      </c>
      <c r="Q628" s="18" t="s">
        <v>59</v>
      </c>
      <c r="R628" s="17" t="s">
        <v>2471</v>
      </c>
      <c r="S628" s="12" t="s">
        <v>88</v>
      </c>
      <c r="T628" s="18">
        <v>796</v>
      </c>
      <c r="U628" s="18" t="s">
        <v>2277</v>
      </c>
      <c r="V628" s="33">
        <v>1</v>
      </c>
      <c r="W628" s="33">
        <v>1763929</v>
      </c>
      <c r="X628" s="33">
        <f>W628*V628</f>
        <v>1763929</v>
      </c>
      <c r="Y628" s="33">
        <f t="shared" si="21"/>
        <v>1975600.4800000002</v>
      </c>
      <c r="Z628" s="18"/>
      <c r="AA628" s="12" t="s">
        <v>65</v>
      </c>
      <c r="AB628" s="18"/>
    </row>
    <row r="629" spans="1:28" ht="96" customHeight="1">
      <c r="A629" s="17" t="s">
        <v>2472</v>
      </c>
      <c r="B629" s="18" t="s">
        <v>48</v>
      </c>
      <c r="C629" s="18" t="s">
        <v>49</v>
      </c>
      <c r="D629" s="89" t="s">
        <v>1367</v>
      </c>
      <c r="E629" s="29" t="s">
        <v>1368</v>
      </c>
      <c r="F629" s="29" t="s">
        <v>1369</v>
      </c>
      <c r="G629" s="29" t="s">
        <v>1370</v>
      </c>
      <c r="H629" s="29" t="s">
        <v>1371</v>
      </c>
      <c r="I629" s="17" t="s">
        <v>1372</v>
      </c>
      <c r="J629" s="17"/>
      <c r="K629" s="18" t="s">
        <v>55</v>
      </c>
      <c r="L629" s="17">
        <v>100</v>
      </c>
      <c r="M629" s="20" t="s">
        <v>56</v>
      </c>
      <c r="N629" s="18" t="s">
        <v>57</v>
      </c>
      <c r="O629" s="17" t="s">
        <v>80</v>
      </c>
      <c r="P629" s="18" t="s">
        <v>57</v>
      </c>
      <c r="Q629" s="18" t="s">
        <v>59</v>
      </c>
      <c r="R629" s="21" t="s">
        <v>2473</v>
      </c>
      <c r="S629" s="12" t="s">
        <v>88</v>
      </c>
      <c r="T629" s="91" t="s">
        <v>469</v>
      </c>
      <c r="U629" s="91" t="s">
        <v>1375</v>
      </c>
      <c r="V629" s="92">
        <v>500</v>
      </c>
      <c r="W629" s="95">
        <v>102678.57</v>
      </c>
      <c r="X629" s="94">
        <v>0</v>
      </c>
      <c r="Y629" s="94">
        <f t="shared" si="21"/>
        <v>0</v>
      </c>
      <c r="Z629" s="18"/>
      <c r="AA629" s="12" t="s">
        <v>65</v>
      </c>
      <c r="AB629" s="18">
        <v>14</v>
      </c>
    </row>
    <row r="630" spans="1:28" ht="96" customHeight="1">
      <c r="A630" s="17" t="s">
        <v>2474</v>
      </c>
      <c r="B630" s="18" t="s">
        <v>48</v>
      </c>
      <c r="C630" s="18" t="s">
        <v>49</v>
      </c>
      <c r="D630" s="89" t="s">
        <v>1367</v>
      </c>
      <c r="E630" s="29" t="s">
        <v>1368</v>
      </c>
      <c r="F630" s="29" t="s">
        <v>1369</v>
      </c>
      <c r="G630" s="29" t="s">
        <v>1370</v>
      </c>
      <c r="H630" s="29" t="s">
        <v>1371</v>
      </c>
      <c r="I630" s="17" t="s">
        <v>1372</v>
      </c>
      <c r="J630" s="17"/>
      <c r="K630" s="18" t="s">
        <v>55</v>
      </c>
      <c r="L630" s="17">
        <v>100</v>
      </c>
      <c r="M630" s="20" t="s">
        <v>56</v>
      </c>
      <c r="N630" s="18" t="s">
        <v>57</v>
      </c>
      <c r="O630" s="17" t="s">
        <v>80</v>
      </c>
      <c r="P630" s="18" t="s">
        <v>57</v>
      </c>
      <c r="Q630" s="18" t="s">
        <v>59</v>
      </c>
      <c r="R630" s="21" t="s">
        <v>2475</v>
      </c>
      <c r="S630" s="12" t="s">
        <v>88</v>
      </c>
      <c r="T630" s="91" t="s">
        <v>469</v>
      </c>
      <c r="U630" s="91" t="s">
        <v>1375</v>
      </c>
      <c r="V630" s="92">
        <v>500</v>
      </c>
      <c r="W630" s="95">
        <v>102678.57</v>
      </c>
      <c r="X630" s="130">
        <f>W630*V630</f>
        <v>51339285</v>
      </c>
      <c r="Y630" s="94">
        <f t="shared" si="21"/>
        <v>57499999.2</v>
      </c>
      <c r="Z630" s="18"/>
      <c r="AA630" s="12" t="s">
        <v>65</v>
      </c>
      <c r="AB630" s="13"/>
    </row>
    <row r="631" spans="1:28" ht="96" customHeight="1">
      <c r="A631" s="17" t="s">
        <v>2476</v>
      </c>
      <c r="B631" s="18" t="s">
        <v>48</v>
      </c>
      <c r="C631" s="18" t="s">
        <v>49</v>
      </c>
      <c r="D631" s="89" t="s">
        <v>1367</v>
      </c>
      <c r="E631" s="29" t="s">
        <v>1368</v>
      </c>
      <c r="F631" s="29" t="s">
        <v>1369</v>
      </c>
      <c r="G631" s="29" t="s">
        <v>1370</v>
      </c>
      <c r="H631" s="29" t="s">
        <v>1371</v>
      </c>
      <c r="I631" s="17" t="s">
        <v>1372</v>
      </c>
      <c r="J631" s="17"/>
      <c r="K631" s="18" t="s">
        <v>472</v>
      </c>
      <c r="L631" s="17">
        <v>100</v>
      </c>
      <c r="M631" s="20" t="s">
        <v>56</v>
      </c>
      <c r="N631" s="18" t="s">
        <v>57</v>
      </c>
      <c r="O631" s="17" t="s">
        <v>1802</v>
      </c>
      <c r="P631" s="18" t="s">
        <v>57</v>
      </c>
      <c r="Q631" s="18" t="s">
        <v>59</v>
      </c>
      <c r="R631" s="21" t="s">
        <v>1374</v>
      </c>
      <c r="S631" s="18" t="s">
        <v>75</v>
      </c>
      <c r="T631" s="91" t="s">
        <v>469</v>
      </c>
      <c r="U631" s="91" t="s">
        <v>1375</v>
      </c>
      <c r="V631" s="92">
        <v>5500</v>
      </c>
      <c r="W631" s="95">
        <v>102678.57</v>
      </c>
      <c r="X631" s="94">
        <v>0</v>
      </c>
      <c r="Y631" s="94">
        <f t="shared" si="21"/>
        <v>0</v>
      </c>
      <c r="Z631" s="18" t="s">
        <v>64</v>
      </c>
      <c r="AA631" s="12" t="s">
        <v>65</v>
      </c>
      <c r="AB631" s="13" t="s">
        <v>2477</v>
      </c>
    </row>
    <row r="632" spans="1:28" ht="96" customHeight="1">
      <c r="A632" s="17" t="s">
        <v>2478</v>
      </c>
      <c r="B632" s="18" t="s">
        <v>48</v>
      </c>
      <c r="C632" s="18" t="s">
        <v>49</v>
      </c>
      <c r="D632" s="89" t="s">
        <v>1367</v>
      </c>
      <c r="E632" s="29" t="s">
        <v>1368</v>
      </c>
      <c r="F632" s="29" t="s">
        <v>1369</v>
      </c>
      <c r="G632" s="29" t="s">
        <v>1370</v>
      </c>
      <c r="H632" s="29" t="s">
        <v>1371</v>
      </c>
      <c r="I632" s="17" t="s">
        <v>1372</v>
      </c>
      <c r="J632" s="17"/>
      <c r="K632" s="18" t="s">
        <v>472</v>
      </c>
      <c r="L632" s="17">
        <v>100</v>
      </c>
      <c r="M632" s="20" t="s">
        <v>56</v>
      </c>
      <c r="N632" s="18" t="s">
        <v>57</v>
      </c>
      <c r="O632" s="17" t="s">
        <v>971</v>
      </c>
      <c r="P632" s="18" t="s">
        <v>57</v>
      </c>
      <c r="Q632" s="18" t="s">
        <v>59</v>
      </c>
      <c r="R632" s="21" t="s">
        <v>1374</v>
      </c>
      <c r="S632" s="18" t="s">
        <v>75</v>
      </c>
      <c r="T632" s="91" t="s">
        <v>469</v>
      </c>
      <c r="U632" s="91" t="s">
        <v>1375</v>
      </c>
      <c r="V632" s="92">
        <v>5000</v>
      </c>
      <c r="W632" s="95">
        <v>109933</v>
      </c>
      <c r="X632" s="94">
        <f>V632*W632</f>
        <v>549665000</v>
      </c>
      <c r="Y632" s="94">
        <f t="shared" si="21"/>
        <v>615624800</v>
      </c>
      <c r="Z632" s="18" t="s">
        <v>64</v>
      </c>
      <c r="AA632" s="12" t="s">
        <v>65</v>
      </c>
      <c r="AB632" s="13"/>
    </row>
    <row r="633" spans="1:28" s="14" customFormat="1" ht="102">
      <c r="A633" s="17" t="s">
        <v>2479</v>
      </c>
      <c r="B633" s="17" t="s">
        <v>48</v>
      </c>
      <c r="C633" s="17" t="s">
        <v>49</v>
      </c>
      <c r="D633" s="37" t="s">
        <v>2480</v>
      </c>
      <c r="E633" s="24" t="s">
        <v>2481</v>
      </c>
      <c r="F633" s="17" t="s">
        <v>2482</v>
      </c>
      <c r="G633" s="24" t="s">
        <v>2483</v>
      </c>
      <c r="H633" s="17" t="s">
        <v>2484</v>
      </c>
      <c r="I633" s="17" t="s">
        <v>2485</v>
      </c>
      <c r="J633" s="17"/>
      <c r="K633" s="18" t="s">
        <v>55</v>
      </c>
      <c r="L633" s="18">
        <v>0</v>
      </c>
      <c r="M633" s="20" t="s">
        <v>56</v>
      </c>
      <c r="N633" s="18" t="s">
        <v>57</v>
      </c>
      <c r="O633" s="18" t="s">
        <v>789</v>
      </c>
      <c r="P633" s="18" t="s">
        <v>57</v>
      </c>
      <c r="Q633" s="18" t="s">
        <v>59</v>
      </c>
      <c r="R633" s="18" t="s">
        <v>74</v>
      </c>
      <c r="S633" s="18" t="s">
        <v>88</v>
      </c>
      <c r="T633" s="18">
        <v>796</v>
      </c>
      <c r="U633" s="18" t="s">
        <v>129</v>
      </c>
      <c r="V633" s="18">
        <v>1</v>
      </c>
      <c r="W633" s="33">
        <v>80000</v>
      </c>
      <c r="X633" s="33">
        <v>0</v>
      </c>
      <c r="Y633" s="33">
        <f t="shared" si="21"/>
        <v>0</v>
      </c>
      <c r="Z633" s="18"/>
      <c r="AA633" s="18" t="s">
        <v>65</v>
      </c>
      <c r="AB633" s="18">
        <v>15</v>
      </c>
    </row>
    <row r="634" spans="1:28" s="14" customFormat="1" ht="78.75" customHeight="1">
      <c r="A634" s="17" t="s">
        <v>2486</v>
      </c>
      <c r="B634" s="17" t="s">
        <v>48</v>
      </c>
      <c r="C634" s="17" t="s">
        <v>49</v>
      </c>
      <c r="D634" s="37" t="s">
        <v>2480</v>
      </c>
      <c r="E634" s="24" t="s">
        <v>2481</v>
      </c>
      <c r="F634" s="17" t="s">
        <v>2482</v>
      </c>
      <c r="G634" s="24" t="s">
        <v>2483</v>
      </c>
      <c r="H634" s="17" t="s">
        <v>2484</v>
      </c>
      <c r="I634" s="17" t="s">
        <v>2485</v>
      </c>
      <c r="J634" s="17"/>
      <c r="K634" s="18" t="s">
        <v>55</v>
      </c>
      <c r="L634" s="18">
        <v>0</v>
      </c>
      <c r="M634" s="20" t="s">
        <v>56</v>
      </c>
      <c r="N634" s="18" t="s">
        <v>57</v>
      </c>
      <c r="O634" s="18" t="s">
        <v>789</v>
      </c>
      <c r="P634" s="18" t="s">
        <v>57</v>
      </c>
      <c r="Q634" s="18" t="s">
        <v>59</v>
      </c>
      <c r="R634" s="18" t="s">
        <v>74</v>
      </c>
      <c r="S634" s="18" t="s">
        <v>339</v>
      </c>
      <c r="T634" s="18">
        <v>796</v>
      </c>
      <c r="U634" s="18" t="s">
        <v>129</v>
      </c>
      <c r="V634" s="18">
        <v>1</v>
      </c>
      <c r="W634" s="33">
        <v>80000</v>
      </c>
      <c r="X634" s="33">
        <v>80000</v>
      </c>
      <c r="Y634" s="33">
        <f t="shared" si="21"/>
        <v>89600.00000000001</v>
      </c>
      <c r="Z634" s="18"/>
      <c r="AA634" s="18" t="s">
        <v>65</v>
      </c>
      <c r="AB634" s="18"/>
    </row>
    <row r="635" spans="1:28" s="14" customFormat="1" ht="140.25">
      <c r="A635" s="17" t="s">
        <v>2487</v>
      </c>
      <c r="B635" s="17" t="s">
        <v>48</v>
      </c>
      <c r="C635" s="17" t="s">
        <v>49</v>
      </c>
      <c r="D635" s="37" t="s">
        <v>2488</v>
      </c>
      <c r="E635" s="24" t="s">
        <v>2489</v>
      </c>
      <c r="F635" s="17" t="s">
        <v>2490</v>
      </c>
      <c r="G635" s="24" t="s">
        <v>2491</v>
      </c>
      <c r="H635" s="17"/>
      <c r="I635" s="17" t="s">
        <v>2492</v>
      </c>
      <c r="J635" s="17"/>
      <c r="K635" s="18" t="s">
        <v>72</v>
      </c>
      <c r="L635" s="18">
        <v>0</v>
      </c>
      <c r="M635" s="20" t="s">
        <v>56</v>
      </c>
      <c r="N635" s="18" t="s">
        <v>57</v>
      </c>
      <c r="O635" s="18" t="s">
        <v>113</v>
      </c>
      <c r="P635" s="18" t="s">
        <v>57</v>
      </c>
      <c r="Q635" s="18" t="s">
        <v>59</v>
      </c>
      <c r="R635" s="18" t="s">
        <v>74</v>
      </c>
      <c r="S635" s="18" t="s">
        <v>88</v>
      </c>
      <c r="T635" s="18">
        <v>796</v>
      </c>
      <c r="U635" s="18" t="s">
        <v>129</v>
      </c>
      <c r="V635" s="18">
        <v>1</v>
      </c>
      <c r="W635" s="33">
        <v>250000</v>
      </c>
      <c r="X635" s="33">
        <f>V635*W635</f>
        <v>250000</v>
      </c>
      <c r="Y635" s="33">
        <f t="shared" si="21"/>
        <v>280000</v>
      </c>
      <c r="Z635" s="18"/>
      <c r="AA635" s="18" t="s">
        <v>65</v>
      </c>
      <c r="AB635" s="18"/>
    </row>
    <row r="636" spans="1:28" s="14" customFormat="1" ht="140.25">
      <c r="A636" s="17" t="s">
        <v>2493</v>
      </c>
      <c r="B636" s="17" t="s">
        <v>48</v>
      </c>
      <c r="C636" s="17" t="s">
        <v>49</v>
      </c>
      <c r="D636" s="37" t="s">
        <v>2494</v>
      </c>
      <c r="E636" s="24" t="s">
        <v>2495</v>
      </c>
      <c r="F636" s="17"/>
      <c r="G636" s="24" t="s">
        <v>2496</v>
      </c>
      <c r="H636" s="17"/>
      <c r="I636" s="17" t="s">
        <v>2497</v>
      </c>
      <c r="J636" s="17"/>
      <c r="K636" s="18" t="s">
        <v>72</v>
      </c>
      <c r="L636" s="18">
        <v>0</v>
      </c>
      <c r="M636" s="20" t="s">
        <v>56</v>
      </c>
      <c r="N636" s="18" t="s">
        <v>57</v>
      </c>
      <c r="O636" s="18" t="s">
        <v>113</v>
      </c>
      <c r="P636" s="18" t="s">
        <v>57</v>
      </c>
      <c r="Q636" s="18" t="s">
        <v>59</v>
      </c>
      <c r="R636" s="18" t="s">
        <v>74</v>
      </c>
      <c r="S636" s="18" t="s">
        <v>88</v>
      </c>
      <c r="T636" s="18">
        <v>796</v>
      </c>
      <c r="U636" s="18" t="s">
        <v>129</v>
      </c>
      <c r="V636" s="18">
        <v>1</v>
      </c>
      <c r="W636" s="33">
        <v>94000</v>
      </c>
      <c r="X636" s="33">
        <f>V636*W636</f>
        <v>94000</v>
      </c>
      <c r="Y636" s="33">
        <f t="shared" si="21"/>
        <v>105280.00000000001</v>
      </c>
      <c r="Z636" s="18"/>
      <c r="AA636" s="18" t="s">
        <v>65</v>
      </c>
      <c r="AB636" s="18"/>
    </row>
    <row r="637" spans="1:28" s="14" customFormat="1" ht="102">
      <c r="A637" s="17" t="s">
        <v>2498</v>
      </c>
      <c r="B637" s="17" t="s">
        <v>48</v>
      </c>
      <c r="C637" s="17" t="s">
        <v>49</v>
      </c>
      <c r="D637" s="37" t="s">
        <v>2499</v>
      </c>
      <c r="E637" s="24" t="s">
        <v>2500</v>
      </c>
      <c r="F637" s="17" t="s">
        <v>2501</v>
      </c>
      <c r="G637" s="24" t="s">
        <v>1781</v>
      </c>
      <c r="H637" s="17" t="s">
        <v>1782</v>
      </c>
      <c r="I637" s="17" t="s">
        <v>2502</v>
      </c>
      <c r="J637" s="17"/>
      <c r="K637" s="18" t="s">
        <v>55</v>
      </c>
      <c r="L637" s="18">
        <v>0</v>
      </c>
      <c r="M637" s="20" t="s">
        <v>56</v>
      </c>
      <c r="N637" s="18" t="s">
        <v>57</v>
      </c>
      <c r="O637" s="18" t="s">
        <v>789</v>
      </c>
      <c r="P637" s="18" t="s">
        <v>57</v>
      </c>
      <c r="Q637" s="18" t="s">
        <v>59</v>
      </c>
      <c r="R637" s="18" t="s">
        <v>74</v>
      </c>
      <c r="S637" s="18" t="s">
        <v>88</v>
      </c>
      <c r="T637" s="18">
        <v>839</v>
      </c>
      <c r="U637" s="18" t="s">
        <v>352</v>
      </c>
      <c r="V637" s="18">
        <v>1</v>
      </c>
      <c r="W637" s="33">
        <v>380000</v>
      </c>
      <c r="X637" s="33">
        <f aca="true" t="shared" si="23" ref="X637:X642">W637*V637</f>
        <v>380000</v>
      </c>
      <c r="Y637" s="33">
        <f t="shared" si="21"/>
        <v>425600.00000000006</v>
      </c>
      <c r="Z637" s="18"/>
      <c r="AA637" s="18" t="s">
        <v>65</v>
      </c>
      <c r="AB637" s="18"/>
    </row>
    <row r="638" spans="1:28" s="14" customFormat="1" ht="102">
      <c r="A638" s="17" t="s">
        <v>2503</v>
      </c>
      <c r="B638" s="17" t="s">
        <v>48</v>
      </c>
      <c r="C638" s="17" t="s">
        <v>49</v>
      </c>
      <c r="D638" s="37" t="s">
        <v>2504</v>
      </c>
      <c r="E638" s="24" t="s">
        <v>2505</v>
      </c>
      <c r="F638" s="17" t="s">
        <v>2506</v>
      </c>
      <c r="G638" s="24" t="s">
        <v>2507</v>
      </c>
      <c r="H638" s="17" t="s">
        <v>2508</v>
      </c>
      <c r="I638" s="17"/>
      <c r="J638" s="17"/>
      <c r="K638" s="18" t="s">
        <v>55</v>
      </c>
      <c r="L638" s="18">
        <v>0</v>
      </c>
      <c r="M638" s="20" t="s">
        <v>56</v>
      </c>
      <c r="N638" s="18" t="s">
        <v>57</v>
      </c>
      <c r="O638" s="18" t="s">
        <v>789</v>
      </c>
      <c r="P638" s="18" t="s">
        <v>57</v>
      </c>
      <c r="Q638" s="18" t="s">
        <v>59</v>
      </c>
      <c r="R638" s="18" t="s">
        <v>97</v>
      </c>
      <c r="S638" s="18" t="s">
        <v>61</v>
      </c>
      <c r="T638" s="18">
        <v>796</v>
      </c>
      <c r="U638" s="18" t="s">
        <v>2277</v>
      </c>
      <c r="V638" s="18">
        <v>10</v>
      </c>
      <c r="W638" s="33">
        <v>7000</v>
      </c>
      <c r="X638" s="33">
        <f t="shared" si="23"/>
        <v>70000</v>
      </c>
      <c r="Y638" s="33">
        <f t="shared" si="21"/>
        <v>78400.00000000001</v>
      </c>
      <c r="Z638" s="18"/>
      <c r="AA638" s="18" t="s">
        <v>65</v>
      </c>
      <c r="AB638" s="18"/>
    </row>
    <row r="639" spans="1:251" ht="48" customHeight="1">
      <c r="A639" s="17" t="s">
        <v>2509</v>
      </c>
      <c r="B639" s="18" t="s">
        <v>48</v>
      </c>
      <c r="C639" s="18" t="s">
        <v>49</v>
      </c>
      <c r="D639" s="18" t="s">
        <v>2510</v>
      </c>
      <c r="E639" s="18" t="s">
        <v>396</v>
      </c>
      <c r="F639" s="18" t="s">
        <v>396</v>
      </c>
      <c r="G639" s="18" t="s">
        <v>2511</v>
      </c>
      <c r="H639" s="18" t="s">
        <v>2511</v>
      </c>
      <c r="I639" s="131"/>
      <c r="J639" s="17"/>
      <c r="K639" s="18" t="s">
        <v>55</v>
      </c>
      <c r="L639" s="18">
        <v>0</v>
      </c>
      <c r="M639" s="18">
        <v>231010000</v>
      </c>
      <c r="N639" s="108" t="s">
        <v>57</v>
      </c>
      <c r="O639" s="17" t="s">
        <v>789</v>
      </c>
      <c r="P639" s="18" t="s">
        <v>57</v>
      </c>
      <c r="Q639" s="18" t="s">
        <v>59</v>
      </c>
      <c r="R639" s="18" t="s">
        <v>1092</v>
      </c>
      <c r="S639" s="20" t="s">
        <v>1400</v>
      </c>
      <c r="T639" s="18">
        <v>18</v>
      </c>
      <c r="U639" s="18" t="s">
        <v>2512</v>
      </c>
      <c r="V639" s="18">
        <v>15</v>
      </c>
      <c r="W639" s="33">
        <v>200</v>
      </c>
      <c r="X639" s="28">
        <f t="shared" si="23"/>
        <v>3000</v>
      </c>
      <c r="Y639" s="28">
        <f>X639*1.12</f>
        <v>3360.0000000000005</v>
      </c>
      <c r="Z639" s="129"/>
      <c r="AA639" s="125" t="s">
        <v>65</v>
      </c>
      <c r="AB639" s="18"/>
      <c r="AC639" s="126"/>
      <c r="AD639" s="126"/>
      <c r="AE639" s="126"/>
      <c r="AF639" s="126"/>
      <c r="AG639" s="126"/>
      <c r="AH639" s="126"/>
      <c r="AI639" s="126"/>
      <c r="AJ639" s="126"/>
      <c r="AK639" s="126"/>
      <c r="AL639" s="126"/>
      <c r="AM639" s="126"/>
      <c r="AN639" s="126"/>
      <c r="AO639" s="126"/>
      <c r="AP639" s="126"/>
      <c r="AQ639" s="126"/>
      <c r="AR639" s="126"/>
      <c r="AS639" s="126"/>
      <c r="AT639" s="126"/>
      <c r="AU639" s="126"/>
      <c r="AV639" s="126"/>
      <c r="AW639" s="126"/>
      <c r="AX639" s="126"/>
      <c r="AY639" s="126"/>
      <c r="AZ639" s="126"/>
      <c r="BA639" s="126"/>
      <c r="BB639" s="126"/>
      <c r="BC639" s="126"/>
      <c r="BD639" s="126"/>
      <c r="BE639" s="126"/>
      <c r="BF639" s="126"/>
      <c r="BG639" s="126"/>
      <c r="BH639" s="126"/>
      <c r="BI639" s="126"/>
      <c r="BJ639" s="126"/>
      <c r="BK639" s="126"/>
      <c r="BL639" s="126"/>
      <c r="BM639" s="126"/>
      <c r="BN639" s="126"/>
      <c r="BO639" s="126"/>
      <c r="BP639" s="126"/>
      <c r="BQ639" s="126"/>
      <c r="BR639" s="126"/>
      <c r="BS639" s="126"/>
      <c r="BT639" s="126"/>
      <c r="BU639" s="126"/>
      <c r="BV639" s="126"/>
      <c r="BW639" s="126"/>
      <c r="BX639" s="126"/>
      <c r="BY639" s="126"/>
      <c r="BZ639" s="126"/>
      <c r="CA639" s="126"/>
      <c r="CB639" s="126"/>
      <c r="CC639" s="126"/>
      <c r="CD639" s="126"/>
      <c r="CE639" s="126"/>
      <c r="CF639" s="126"/>
      <c r="CG639" s="126"/>
      <c r="CH639" s="126"/>
      <c r="CI639" s="126"/>
      <c r="CJ639" s="126"/>
      <c r="CK639" s="126"/>
      <c r="CL639" s="126"/>
      <c r="CM639" s="126"/>
      <c r="CN639" s="126"/>
      <c r="CO639" s="126"/>
      <c r="CP639" s="126"/>
      <c r="CQ639" s="126"/>
      <c r="CR639" s="126"/>
      <c r="CS639" s="126"/>
      <c r="CT639" s="126"/>
      <c r="CU639" s="126"/>
      <c r="CV639" s="126"/>
      <c r="CW639" s="126"/>
      <c r="CX639" s="126"/>
      <c r="CY639" s="126"/>
      <c r="CZ639" s="126"/>
      <c r="DA639" s="126"/>
      <c r="DB639" s="126"/>
      <c r="DC639" s="126"/>
      <c r="DD639" s="126"/>
      <c r="DE639" s="126"/>
      <c r="DF639" s="126"/>
      <c r="DG639" s="126"/>
      <c r="DH639" s="126"/>
      <c r="DI639" s="126"/>
      <c r="DJ639" s="126"/>
      <c r="DK639" s="126"/>
      <c r="DL639" s="126"/>
      <c r="DM639" s="126"/>
      <c r="DN639" s="126"/>
      <c r="DO639" s="126"/>
      <c r="DP639" s="126"/>
      <c r="DQ639" s="126"/>
      <c r="DR639" s="126"/>
      <c r="DS639" s="126"/>
      <c r="DT639" s="126"/>
      <c r="DU639" s="126"/>
      <c r="DV639" s="126"/>
      <c r="DW639" s="126"/>
      <c r="DX639" s="126"/>
      <c r="DY639" s="126"/>
      <c r="DZ639" s="126"/>
      <c r="EA639" s="126"/>
      <c r="EB639" s="126"/>
      <c r="EC639" s="126"/>
      <c r="ED639" s="126"/>
      <c r="EE639" s="126"/>
      <c r="EF639" s="126"/>
      <c r="EG639" s="126"/>
      <c r="EH639" s="126"/>
      <c r="EI639" s="126"/>
      <c r="EJ639" s="126"/>
      <c r="EK639" s="126"/>
      <c r="EL639" s="126"/>
      <c r="EM639" s="126"/>
      <c r="EN639" s="126"/>
      <c r="EO639" s="126"/>
      <c r="EP639" s="126"/>
      <c r="EQ639" s="126"/>
      <c r="ER639" s="126"/>
      <c r="ES639" s="126"/>
      <c r="ET639" s="126"/>
      <c r="EU639" s="126"/>
      <c r="EV639" s="126"/>
      <c r="EW639" s="126"/>
      <c r="EX639" s="126"/>
      <c r="EY639" s="126"/>
      <c r="EZ639" s="126"/>
      <c r="FA639" s="126"/>
      <c r="FB639" s="126"/>
      <c r="FC639" s="126"/>
      <c r="FD639" s="126"/>
      <c r="FE639" s="126"/>
      <c r="FF639" s="126"/>
      <c r="FG639" s="126"/>
      <c r="FH639" s="126"/>
      <c r="FI639" s="126"/>
      <c r="FJ639" s="126"/>
      <c r="FK639" s="126"/>
      <c r="FL639" s="126"/>
      <c r="FM639" s="126"/>
      <c r="FN639" s="126"/>
      <c r="FO639" s="126"/>
      <c r="FP639" s="126"/>
      <c r="FQ639" s="126"/>
      <c r="FR639" s="126"/>
      <c r="FS639" s="126"/>
      <c r="FT639" s="126"/>
      <c r="FU639" s="126"/>
      <c r="FV639" s="126"/>
      <c r="FW639" s="126"/>
      <c r="FX639" s="126"/>
      <c r="FY639" s="126"/>
      <c r="FZ639" s="126"/>
      <c r="GA639" s="126"/>
      <c r="GB639" s="126"/>
      <c r="GC639" s="126"/>
      <c r="GD639" s="126"/>
      <c r="GE639" s="126"/>
      <c r="GF639" s="126"/>
      <c r="GG639" s="126"/>
      <c r="GH639" s="126"/>
      <c r="GI639" s="126"/>
      <c r="GJ639" s="126"/>
      <c r="GK639" s="126"/>
      <c r="GL639" s="126"/>
      <c r="GM639" s="126"/>
      <c r="GN639" s="126"/>
      <c r="GO639" s="126"/>
      <c r="GP639" s="126"/>
      <c r="GQ639" s="126"/>
      <c r="GR639" s="126"/>
      <c r="GS639" s="126"/>
      <c r="GT639" s="126"/>
      <c r="GU639" s="126"/>
      <c r="GV639" s="126"/>
      <c r="GW639" s="126"/>
      <c r="GX639" s="126"/>
      <c r="GY639" s="126"/>
      <c r="GZ639" s="126"/>
      <c r="HA639" s="126"/>
      <c r="HB639" s="126"/>
      <c r="HC639" s="126"/>
      <c r="HD639" s="126"/>
      <c r="HE639" s="126"/>
      <c r="HF639" s="126"/>
      <c r="HG639" s="126"/>
      <c r="HH639" s="126"/>
      <c r="HI639" s="126"/>
      <c r="HJ639" s="126"/>
      <c r="HK639" s="126"/>
      <c r="HL639" s="126"/>
      <c r="HM639" s="126"/>
      <c r="HN639" s="126"/>
      <c r="HO639" s="126"/>
      <c r="HP639" s="126"/>
      <c r="HQ639" s="126"/>
      <c r="HR639" s="126"/>
      <c r="HS639" s="126"/>
      <c r="HT639" s="126"/>
      <c r="HU639" s="126"/>
      <c r="HV639" s="126"/>
      <c r="HW639" s="126"/>
      <c r="HX639" s="126"/>
      <c r="HY639" s="126"/>
      <c r="HZ639" s="126"/>
      <c r="IA639" s="126"/>
      <c r="IB639" s="126"/>
      <c r="IC639" s="126"/>
      <c r="ID639" s="126"/>
      <c r="IE639" s="126"/>
      <c r="IF639" s="126"/>
      <c r="IG639" s="126"/>
      <c r="IH639" s="126"/>
      <c r="II639" s="126"/>
      <c r="IJ639" s="126"/>
      <c r="IK639" s="126"/>
      <c r="IL639" s="126"/>
      <c r="IM639" s="126"/>
      <c r="IN639" s="126"/>
      <c r="IO639" s="126"/>
      <c r="IP639" s="126"/>
      <c r="IQ639" s="126"/>
    </row>
    <row r="640" spans="1:251" ht="48" customHeight="1">
      <c r="A640" s="17" t="s">
        <v>2513</v>
      </c>
      <c r="B640" s="18" t="s">
        <v>48</v>
      </c>
      <c r="C640" s="18" t="s">
        <v>49</v>
      </c>
      <c r="D640" s="18" t="s">
        <v>2514</v>
      </c>
      <c r="E640" s="18" t="s">
        <v>2515</v>
      </c>
      <c r="F640" s="18" t="s">
        <v>2515</v>
      </c>
      <c r="G640" s="18" t="s">
        <v>2516</v>
      </c>
      <c r="H640" s="18" t="s">
        <v>2517</v>
      </c>
      <c r="I640" s="17" t="s">
        <v>2518</v>
      </c>
      <c r="J640" s="17"/>
      <c r="K640" s="18" t="s">
        <v>55</v>
      </c>
      <c r="L640" s="18">
        <v>0</v>
      </c>
      <c r="M640" s="18">
        <v>231010000</v>
      </c>
      <c r="N640" s="108" t="s">
        <v>57</v>
      </c>
      <c r="O640" s="17" t="s">
        <v>789</v>
      </c>
      <c r="P640" s="18" t="s">
        <v>57</v>
      </c>
      <c r="Q640" s="18" t="s">
        <v>59</v>
      </c>
      <c r="R640" s="18" t="s">
        <v>1092</v>
      </c>
      <c r="S640" s="20" t="s">
        <v>1400</v>
      </c>
      <c r="T640" s="18">
        <v>839</v>
      </c>
      <c r="U640" s="18" t="s">
        <v>2277</v>
      </c>
      <c r="V640" s="18">
        <v>8</v>
      </c>
      <c r="W640" s="33">
        <v>220</v>
      </c>
      <c r="X640" s="28">
        <f t="shared" si="23"/>
        <v>1760</v>
      </c>
      <c r="Y640" s="28">
        <f>X640*1.12</f>
        <v>1971.2000000000003</v>
      </c>
      <c r="Z640" s="129"/>
      <c r="AA640" s="125" t="s">
        <v>65</v>
      </c>
      <c r="AB640" s="18"/>
      <c r="AC640" s="126"/>
      <c r="AD640" s="126"/>
      <c r="AE640" s="126"/>
      <c r="AF640" s="126"/>
      <c r="AG640" s="126"/>
      <c r="AH640" s="126"/>
      <c r="AI640" s="126"/>
      <c r="AJ640" s="126"/>
      <c r="AK640" s="126"/>
      <c r="AL640" s="126"/>
      <c r="AM640" s="126"/>
      <c r="AN640" s="126"/>
      <c r="AO640" s="126"/>
      <c r="AP640" s="126"/>
      <c r="AQ640" s="126"/>
      <c r="AR640" s="126"/>
      <c r="AS640" s="126"/>
      <c r="AT640" s="126"/>
      <c r="AU640" s="126"/>
      <c r="AV640" s="126"/>
      <c r="AW640" s="126"/>
      <c r="AX640" s="126"/>
      <c r="AY640" s="126"/>
      <c r="AZ640" s="126"/>
      <c r="BA640" s="126"/>
      <c r="BB640" s="126"/>
      <c r="BC640" s="126"/>
      <c r="BD640" s="126"/>
      <c r="BE640" s="126"/>
      <c r="BF640" s="126"/>
      <c r="BG640" s="126"/>
      <c r="BH640" s="126"/>
      <c r="BI640" s="126"/>
      <c r="BJ640" s="126"/>
      <c r="BK640" s="126"/>
      <c r="BL640" s="126"/>
      <c r="BM640" s="126"/>
      <c r="BN640" s="126"/>
      <c r="BO640" s="126"/>
      <c r="BP640" s="126"/>
      <c r="BQ640" s="126"/>
      <c r="BR640" s="126"/>
      <c r="BS640" s="126"/>
      <c r="BT640" s="126"/>
      <c r="BU640" s="126"/>
      <c r="BV640" s="126"/>
      <c r="BW640" s="126"/>
      <c r="BX640" s="126"/>
      <c r="BY640" s="126"/>
      <c r="BZ640" s="126"/>
      <c r="CA640" s="126"/>
      <c r="CB640" s="126"/>
      <c r="CC640" s="126"/>
      <c r="CD640" s="126"/>
      <c r="CE640" s="126"/>
      <c r="CF640" s="126"/>
      <c r="CG640" s="126"/>
      <c r="CH640" s="126"/>
      <c r="CI640" s="126"/>
      <c r="CJ640" s="126"/>
      <c r="CK640" s="126"/>
      <c r="CL640" s="126"/>
      <c r="CM640" s="126"/>
      <c r="CN640" s="126"/>
      <c r="CO640" s="126"/>
      <c r="CP640" s="126"/>
      <c r="CQ640" s="126"/>
      <c r="CR640" s="126"/>
      <c r="CS640" s="126"/>
      <c r="CT640" s="126"/>
      <c r="CU640" s="126"/>
      <c r="CV640" s="126"/>
      <c r="CW640" s="126"/>
      <c r="CX640" s="126"/>
      <c r="CY640" s="126"/>
      <c r="CZ640" s="126"/>
      <c r="DA640" s="126"/>
      <c r="DB640" s="126"/>
      <c r="DC640" s="126"/>
      <c r="DD640" s="126"/>
      <c r="DE640" s="126"/>
      <c r="DF640" s="126"/>
      <c r="DG640" s="126"/>
      <c r="DH640" s="126"/>
      <c r="DI640" s="126"/>
      <c r="DJ640" s="126"/>
      <c r="DK640" s="126"/>
      <c r="DL640" s="126"/>
      <c r="DM640" s="126"/>
      <c r="DN640" s="126"/>
      <c r="DO640" s="126"/>
      <c r="DP640" s="126"/>
      <c r="DQ640" s="126"/>
      <c r="DR640" s="126"/>
      <c r="DS640" s="126"/>
      <c r="DT640" s="126"/>
      <c r="DU640" s="126"/>
      <c r="DV640" s="126"/>
      <c r="DW640" s="126"/>
      <c r="DX640" s="126"/>
      <c r="DY640" s="126"/>
      <c r="DZ640" s="126"/>
      <c r="EA640" s="126"/>
      <c r="EB640" s="126"/>
      <c r="EC640" s="126"/>
      <c r="ED640" s="126"/>
      <c r="EE640" s="126"/>
      <c r="EF640" s="126"/>
      <c r="EG640" s="126"/>
      <c r="EH640" s="126"/>
      <c r="EI640" s="126"/>
      <c r="EJ640" s="126"/>
      <c r="EK640" s="126"/>
      <c r="EL640" s="126"/>
      <c r="EM640" s="126"/>
      <c r="EN640" s="126"/>
      <c r="EO640" s="126"/>
      <c r="EP640" s="126"/>
      <c r="EQ640" s="126"/>
      <c r="ER640" s="126"/>
      <c r="ES640" s="126"/>
      <c r="ET640" s="126"/>
      <c r="EU640" s="126"/>
      <c r="EV640" s="126"/>
      <c r="EW640" s="126"/>
      <c r="EX640" s="126"/>
      <c r="EY640" s="126"/>
      <c r="EZ640" s="126"/>
      <c r="FA640" s="126"/>
      <c r="FB640" s="126"/>
      <c r="FC640" s="126"/>
      <c r="FD640" s="126"/>
      <c r="FE640" s="126"/>
      <c r="FF640" s="126"/>
      <c r="FG640" s="126"/>
      <c r="FH640" s="126"/>
      <c r="FI640" s="126"/>
      <c r="FJ640" s="126"/>
      <c r="FK640" s="126"/>
      <c r="FL640" s="126"/>
      <c r="FM640" s="126"/>
      <c r="FN640" s="126"/>
      <c r="FO640" s="126"/>
      <c r="FP640" s="126"/>
      <c r="FQ640" s="126"/>
      <c r="FR640" s="126"/>
      <c r="FS640" s="126"/>
      <c r="FT640" s="126"/>
      <c r="FU640" s="126"/>
      <c r="FV640" s="126"/>
      <c r="FW640" s="126"/>
      <c r="FX640" s="126"/>
      <c r="FY640" s="126"/>
      <c r="FZ640" s="126"/>
      <c r="GA640" s="126"/>
      <c r="GB640" s="126"/>
      <c r="GC640" s="126"/>
      <c r="GD640" s="126"/>
      <c r="GE640" s="126"/>
      <c r="GF640" s="126"/>
      <c r="GG640" s="126"/>
      <c r="GH640" s="126"/>
      <c r="GI640" s="126"/>
      <c r="GJ640" s="126"/>
      <c r="GK640" s="126"/>
      <c r="GL640" s="126"/>
      <c r="GM640" s="126"/>
      <c r="GN640" s="126"/>
      <c r="GO640" s="126"/>
      <c r="GP640" s="126"/>
      <c r="GQ640" s="126"/>
      <c r="GR640" s="126"/>
      <c r="GS640" s="126"/>
      <c r="GT640" s="126"/>
      <c r="GU640" s="126"/>
      <c r="GV640" s="126"/>
      <c r="GW640" s="126"/>
      <c r="GX640" s="126"/>
      <c r="GY640" s="126"/>
      <c r="GZ640" s="126"/>
      <c r="HA640" s="126"/>
      <c r="HB640" s="126"/>
      <c r="HC640" s="126"/>
      <c r="HD640" s="126"/>
      <c r="HE640" s="126"/>
      <c r="HF640" s="126"/>
      <c r="HG640" s="126"/>
      <c r="HH640" s="126"/>
      <c r="HI640" s="126"/>
      <c r="HJ640" s="126"/>
      <c r="HK640" s="126"/>
      <c r="HL640" s="126"/>
      <c r="HM640" s="126"/>
      <c r="HN640" s="126"/>
      <c r="HO640" s="126"/>
      <c r="HP640" s="126"/>
      <c r="HQ640" s="126"/>
      <c r="HR640" s="126"/>
      <c r="HS640" s="126"/>
      <c r="HT640" s="126"/>
      <c r="HU640" s="126"/>
      <c r="HV640" s="126"/>
      <c r="HW640" s="126"/>
      <c r="HX640" s="126"/>
      <c r="HY640" s="126"/>
      <c r="HZ640" s="126"/>
      <c r="IA640" s="126"/>
      <c r="IB640" s="126"/>
      <c r="IC640" s="126"/>
      <c r="ID640" s="126"/>
      <c r="IE640" s="126"/>
      <c r="IF640" s="126"/>
      <c r="IG640" s="126"/>
      <c r="IH640" s="126"/>
      <c r="II640" s="126"/>
      <c r="IJ640" s="126"/>
      <c r="IK640" s="126"/>
      <c r="IL640" s="126"/>
      <c r="IM640" s="126"/>
      <c r="IN640" s="126"/>
      <c r="IO640" s="126"/>
      <c r="IP640" s="126"/>
      <c r="IQ640" s="126"/>
    </row>
    <row r="641" spans="1:251" ht="48" customHeight="1">
      <c r="A641" s="17" t="s">
        <v>2519</v>
      </c>
      <c r="B641" s="18" t="s">
        <v>48</v>
      </c>
      <c r="C641" s="18" t="s">
        <v>49</v>
      </c>
      <c r="D641" s="18" t="s">
        <v>2520</v>
      </c>
      <c r="E641" s="18" t="s">
        <v>2521</v>
      </c>
      <c r="F641" s="18" t="s">
        <v>2522</v>
      </c>
      <c r="G641" s="18" t="s">
        <v>2523</v>
      </c>
      <c r="H641" s="18" t="s">
        <v>2524</v>
      </c>
      <c r="I641" s="17" t="s">
        <v>2525</v>
      </c>
      <c r="J641" s="17"/>
      <c r="K641" s="18" t="s">
        <v>55</v>
      </c>
      <c r="L641" s="18">
        <v>0</v>
      </c>
      <c r="M641" s="18">
        <v>231010000</v>
      </c>
      <c r="N641" s="108" t="s">
        <v>57</v>
      </c>
      <c r="O641" s="17" t="s">
        <v>789</v>
      </c>
      <c r="P641" s="18" t="s">
        <v>57</v>
      </c>
      <c r="Q641" s="18" t="s">
        <v>59</v>
      </c>
      <c r="R641" s="18" t="s">
        <v>1092</v>
      </c>
      <c r="S641" s="20" t="s">
        <v>1400</v>
      </c>
      <c r="T641" s="18">
        <v>796</v>
      </c>
      <c r="U641" s="18" t="s">
        <v>2277</v>
      </c>
      <c r="V641" s="18">
        <v>30</v>
      </c>
      <c r="W641" s="33">
        <v>25</v>
      </c>
      <c r="X641" s="28">
        <f t="shared" si="23"/>
        <v>750</v>
      </c>
      <c r="Y641" s="28">
        <f>X641*1.12</f>
        <v>840.0000000000001</v>
      </c>
      <c r="Z641" s="129"/>
      <c r="AA641" s="125" t="s">
        <v>65</v>
      </c>
      <c r="AB641" s="18"/>
      <c r="AC641" s="126"/>
      <c r="AD641" s="126"/>
      <c r="AE641" s="126"/>
      <c r="AF641" s="126"/>
      <c r="AG641" s="126"/>
      <c r="AH641" s="126"/>
      <c r="AI641" s="126"/>
      <c r="AJ641" s="126"/>
      <c r="AK641" s="126"/>
      <c r="AL641" s="126"/>
      <c r="AM641" s="126"/>
      <c r="AN641" s="126"/>
      <c r="AO641" s="126"/>
      <c r="AP641" s="126"/>
      <c r="AQ641" s="126"/>
      <c r="AR641" s="126"/>
      <c r="AS641" s="126"/>
      <c r="AT641" s="126"/>
      <c r="AU641" s="126"/>
      <c r="AV641" s="126"/>
      <c r="AW641" s="126"/>
      <c r="AX641" s="126"/>
      <c r="AY641" s="126"/>
      <c r="AZ641" s="126"/>
      <c r="BA641" s="126"/>
      <c r="BB641" s="126"/>
      <c r="BC641" s="126"/>
      <c r="BD641" s="126"/>
      <c r="BE641" s="126"/>
      <c r="BF641" s="126"/>
      <c r="BG641" s="126"/>
      <c r="BH641" s="126"/>
      <c r="BI641" s="126"/>
      <c r="BJ641" s="126"/>
      <c r="BK641" s="126"/>
      <c r="BL641" s="126"/>
      <c r="BM641" s="126"/>
      <c r="BN641" s="126"/>
      <c r="BO641" s="126"/>
      <c r="BP641" s="126"/>
      <c r="BQ641" s="126"/>
      <c r="BR641" s="126"/>
      <c r="BS641" s="126"/>
      <c r="BT641" s="126"/>
      <c r="BU641" s="126"/>
      <c r="BV641" s="126"/>
      <c r="BW641" s="126"/>
      <c r="BX641" s="126"/>
      <c r="BY641" s="126"/>
      <c r="BZ641" s="126"/>
      <c r="CA641" s="126"/>
      <c r="CB641" s="126"/>
      <c r="CC641" s="126"/>
      <c r="CD641" s="126"/>
      <c r="CE641" s="126"/>
      <c r="CF641" s="126"/>
      <c r="CG641" s="126"/>
      <c r="CH641" s="126"/>
      <c r="CI641" s="126"/>
      <c r="CJ641" s="126"/>
      <c r="CK641" s="126"/>
      <c r="CL641" s="126"/>
      <c r="CM641" s="126"/>
      <c r="CN641" s="126"/>
      <c r="CO641" s="126"/>
      <c r="CP641" s="126"/>
      <c r="CQ641" s="126"/>
      <c r="CR641" s="126"/>
      <c r="CS641" s="126"/>
      <c r="CT641" s="126"/>
      <c r="CU641" s="126"/>
      <c r="CV641" s="126"/>
      <c r="CW641" s="126"/>
      <c r="CX641" s="126"/>
      <c r="CY641" s="126"/>
      <c r="CZ641" s="126"/>
      <c r="DA641" s="126"/>
      <c r="DB641" s="126"/>
      <c r="DC641" s="126"/>
      <c r="DD641" s="126"/>
      <c r="DE641" s="126"/>
      <c r="DF641" s="126"/>
      <c r="DG641" s="126"/>
      <c r="DH641" s="126"/>
      <c r="DI641" s="126"/>
      <c r="DJ641" s="126"/>
      <c r="DK641" s="126"/>
      <c r="DL641" s="126"/>
      <c r="DM641" s="126"/>
      <c r="DN641" s="126"/>
      <c r="DO641" s="126"/>
      <c r="DP641" s="126"/>
      <c r="DQ641" s="126"/>
      <c r="DR641" s="126"/>
      <c r="DS641" s="126"/>
      <c r="DT641" s="126"/>
      <c r="DU641" s="126"/>
      <c r="DV641" s="126"/>
      <c r="DW641" s="126"/>
      <c r="DX641" s="126"/>
      <c r="DY641" s="126"/>
      <c r="DZ641" s="126"/>
      <c r="EA641" s="126"/>
      <c r="EB641" s="126"/>
      <c r="EC641" s="126"/>
      <c r="ED641" s="126"/>
      <c r="EE641" s="126"/>
      <c r="EF641" s="126"/>
      <c r="EG641" s="126"/>
      <c r="EH641" s="126"/>
      <c r="EI641" s="126"/>
      <c r="EJ641" s="126"/>
      <c r="EK641" s="126"/>
      <c r="EL641" s="126"/>
      <c r="EM641" s="126"/>
      <c r="EN641" s="126"/>
      <c r="EO641" s="126"/>
      <c r="EP641" s="126"/>
      <c r="EQ641" s="126"/>
      <c r="ER641" s="126"/>
      <c r="ES641" s="126"/>
      <c r="ET641" s="126"/>
      <c r="EU641" s="126"/>
      <c r="EV641" s="126"/>
      <c r="EW641" s="126"/>
      <c r="EX641" s="126"/>
      <c r="EY641" s="126"/>
      <c r="EZ641" s="126"/>
      <c r="FA641" s="126"/>
      <c r="FB641" s="126"/>
      <c r="FC641" s="126"/>
      <c r="FD641" s="126"/>
      <c r="FE641" s="126"/>
      <c r="FF641" s="126"/>
      <c r="FG641" s="126"/>
      <c r="FH641" s="126"/>
      <c r="FI641" s="126"/>
      <c r="FJ641" s="126"/>
      <c r="FK641" s="126"/>
      <c r="FL641" s="126"/>
      <c r="FM641" s="126"/>
      <c r="FN641" s="126"/>
      <c r="FO641" s="126"/>
      <c r="FP641" s="126"/>
      <c r="FQ641" s="126"/>
      <c r="FR641" s="126"/>
      <c r="FS641" s="126"/>
      <c r="FT641" s="126"/>
      <c r="FU641" s="126"/>
      <c r="FV641" s="126"/>
      <c r="FW641" s="126"/>
      <c r="FX641" s="126"/>
      <c r="FY641" s="126"/>
      <c r="FZ641" s="126"/>
      <c r="GA641" s="126"/>
      <c r="GB641" s="126"/>
      <c r="GC641" s="126"/>
      <c r="GD641" s="126"/>
      <c r="GE641" s="126"/>
      <c r="GF641" s="126"/>
      <c r="GG641" s="126"/>
      <c r="GH641" s="126"/>
      <c r="GI641" s="126"/>
      <c r="GJ641" s="126"/>
      <c r="GK641" s="126"/>
      <c r="GL641" s="126"/>
      <c r="GM641" s="126"/>
      <c r="GN641" s="126"/>
      <c r="GO641" s="126"/>
      <c r="GP641" s="126"/>
      <c r="GQ641" s="126"/>
      <c r="GR641" s="126"/>
      <c r="GS641" s="126"/>
      <c r="GT641" s="126"/>
      <c r="GU641" s="126"/>
      <c r="GV641" s="126"/>
      <c r="GW641" s="126"/>
      <c r="GX641" s="126"/>
      <c r="GY641" s="126"/>
      <c r="GZ641" s="126"/>
      <c r="HA641" s="126"/>
      <c r="HB641" s="126"/>
      <c r="HC641" s="126"/>
      <c r="HD641" s="126"/>
      <c r="HE641" s="126"/>
      <c r="HF641" s="126"/>
      <c r="HG641" s="126"/>
      <c r="HH641" s="126"/>
      <c r="HI641" s="126"/>
      <c r="HJ641" s="126"/>
      <c r="HK641" s="126"/>
      <c r="HL641" s="126"/>
      <c r="HM641" s="126"/>
      <c r="HN641" s="126"/>
      <c r="HO641" s="126"/>
      <c r="HP641" s="126"/>
      <c r="HQ641" s="126"/>
      <c r="HR641" s="126"/>
      <c r="HS641" s="126"/>
      <c r="HT641" s="126"/>
      <c r="HU641" s="126"/>
      <c r="HV641" s="126"/>
      <c r="HW641" s="126"/>
      <c r="HX641" s="126"/>
      <c r="HY641" s="126"/>
      <c r="HZ641" s="126"/>
      <c r="IA641" s="126"/>
      <c r="IB641" s="126"/>
      <c r="IC641" s="126"/>
      <c r="ID641" s="126"/>
      <c r="IE641" s="126"/>
      <c r="IF641" s="126"/>
      <c r="IG641" s="126"/>
      <c r="IH641" s="126"/>
      <c r="II641" s="126"/>
      <c r="IJ641" s="126"/>
      <c r="IK641" s="126"/>
      <c r="IL641" s="126"/>
      <c r="IM641" s="126"/>
      <c r="IN641" s="126"/>
      <c r="IO641" s="126"/>
      <c r="IP641" s="126"/>
      <c r="IQ641" s="126"/>
    </row>
    <row r="642" spans="1:251" ht="48" customHeight="1">
      <c r="A642" s="17" t="s">
        <v>2526</v>
      </c>
      <c r="B642" s="18" t="s">
        <v>48</v>
      </c>
      <c r="C642" s="18" t="s">
        <v>49</v>
      </c>
      <c r="D642" s="18" t="s">
        <v>2527</v>
      </c>
      <c r="E642" s="18" t="s">
        <v>2528</v>
      </c>
      <c r="F642" s="18" t="s">
        <v>2529</v>
      </c>
      <c r="G642" s="18" t="s">
        <v>2530</v>
      </c>
      <c r="H642" s="18" t="s">
        <v>2531</v>
      </c>
      <c r="I642" s="17"/>
      <c r="J642" s="17"/>
      <c r="K642" s="18" t="s">
        <v>55</v>
      </c>
      <c r="L642" s="18">
        <v>0</v>
      </c>
      <c r="M642" s="18">
        <v>231010000</v>
      </c>
      <c r="N642" s="108" t="s">
        <v>57</v>
      </c>
      <c r="O642" s="17" t="s">
        <v>789</v>
      </c>
      <c r="P642" s="18" t="s">
        <v>57</v>
      </c>
      <c r="Q642" s="18" t="s">
        <v>59</v>
      </c>
      <c r="R642" s="18" t="s">
        <v>1092</v>
      </c>
      <c r="S642" s="20" t="s">
        <v>1400</v>
      </c>
      <c r="T642" s="18">
        <v>796</v>
      </c>
      <c r="U642" s="18" t="s">
        <v>2277</v>
      </c>
      <c r="V642" s="18">
        <v>5</v>
      </c>
      <c r="W642" s="33">
        <v>1500</v>
      </c>
      <c r="X642" s="28">
        <f t="shared" si="23"/>
        <v>7500</v>
      </c>
      <c r="Y642" s="28">
        <f>X642*1.12</f>
        <v>8400</v>
      </c>
      <c r="Z642" s="129"/>
      <c r="AA642" s="125" t="s">
        <v>65</v>
      </c>
      <c r="AB642" s="18"/>
      <c r="AC642" s="126"/>
      <c r="AD642" s="126"/>
      <c r="AE642" s="126"/>
      <c r="AF642" s="126"/>
      <c r="AG642" s="126"/>
      <c r="AH642" s="126"/>
      <c r="AI642" s="126"/>
      <c r="AJ642" s="126"/>
      <c r="AK642" s="126"/>
      <c r="AL642" s="126"/>
      <c r="AM642" s="126"/>
      <c r="AN642" s="126"/>
      <c r="AO642" s="126"/>
      <c r="AP642" s="126"/>
      <c r="AQ642" s="126"/>
      <c r="AR642" s="126"/>
      <c r="AS642" s="126"/>
      <c r="AT642" s="126"/>
      <c r="AU642" s="126"/>
      <c r="AV642" s="126"/>
      <c r="AW642" s="126"/>
      <c r="AX642" s="126"/>
      <c r="AY642" s="126"/>
      <c r="AZ642" s="126"/>
      <c r="BA642" s="126"/>
      <c r="BB642" s="126"/>
      <c r="BC642" s="126"/>
      <c r="BD642" s="126"/>
      <c r="BE642" s="126"/>
      <c r="BF642" s="126"/>
      <c r="BG642" s="126"/>
      <c r="BH642" s="126"/>
      <c r="BI642" s="126"/>
      <c r="BJ642" s="126"/>
      <c r="BK642" s="126"/>
      <c r="BL642" s="126"/>
      <c r="BM642" s="126"/>
      <c r="BN642" s="126"/>
      <c r="BO642" s="126"/>
      <c r="BP642" s="126"/>
      <c r="BQ642" s="126"/>
      <c r="BR642" s="126"/>
      <c r="BS642" s="126"/>
      <c r="BT642" s="126"/>
      <c r="BU642" s="126"/>
      <c r="BV642" s="126"/>
      <c r="BW642" s="126"/>
      <c r="BX642" s="126"/>
      <c r="BY642" s="126"/>
      <c r="BZ642" s="126"/>
      <c r="CA642" s="126"/>
      <c r="CB642" s="126"/>
      <c r="CC642" s="126"/>
      <c r="CD642" s="126"/>
      <c r="CE642" s="126"/>
      <c r="CF642" s="126"/>
      <c r="CG642" s="126"/>
      <c r="CH642" s="126"/>
      <c r="CI642" s="126"/>
      <c r="CJ642" s="126"/>
      <c r="CK642" s="126"/>
      <c r="CL642" s="126"/>
      <c r="CM642" s="126"/>
      <c r="CN642" s="126"/>
      <c r="CO642" s="126"/>
      <c r="CP642" s="126"/>
      <c r="CQ642" s="126"/>
      <c r="CR642" s="126"/>
      <c r="CS642" s="126"/>
      <c r="CT642" s="126"/>
      <c r="CU642" s="126"/>
      <c r="CV642" s="126"/>
      <c r="CW642" s="126"/>
      <c r="CX642" s="126"/>
      <c r="CY642" s="126"/>
      <c r="CZ642" s="126"/>
      <c r="DA642" s="126"/>
      <c r="DB642" s="126"/>
      <c r="DC642" s="126"/>
      <c r="DD642" s="126"/>
      <c r="DE642" s="126"/>
      <c r="DF642" s="126"/>
      <c r="DG642" s="126"/>
      <c r="DH642" s="126"/>
      <c r="DI642" s="126"/>
      <c r="DJ642" s="126"/>
      <c r="DK642" s="126"/>
      <c r="DL642" s="126"/>
      <c r="DM642" s="126"/>
      <c r="DN642" s="126"/>
      <c r="DO642" s="126"/>
      <c r="DP642" s="126"/>
      <c r="DQ642" s="126"/>
      <c r="DR642" s="126"/>
      <c r="DS642" s="126"/>
      <c r="DT642" s="126"/>
      <c r="DU642" s="126"/>
      <c r="DV642" s="126"/>
      <c r="DW642" s="126"/>
      <c r="DX642" s="126"/>
      <c r="DY642" s="126"/>
      <c r="DZ642" s="126"/>
      <c r="EA642" s="126"/>
      <c r="EB642" s="126"/>
      <c r="EC642" s="126"/>
      <c r="ED642" s="126"/>
      <c r="EE642" s="126"/>
      <c r="EF642" s="126"/>
      <c r="EG642" s="126"/>
      <c r="EH642" s="126"/>
      <c r="EI642" s="126"/>
      <c r="EJ642" s="126"/>
      <c r="EK642" s="126"/>
      <c r="EL642" s="126"/>
      <c r="EM642" s="126"/>
      <c r="EN642" s="126"/>
      <c r="EO642" s="126"/>
      <c r="EP642" s="126"/>
      <c r="EQ642" s="126"/>
      <c r="ER642" s="126"/>
      <c r="ES642" s="126"/>
      <c r="ET642" s="126"/>
      <c r="EU642" s="126"/>
      <c r="EV642" s="126"/>
      <c r="EW642" s="126"/>
      <c r="EX642" s="126"/>
      <c r="EY642" s="126"/>
      <c r="EZ642" s="126"/>
      <c r="FA642" s="126"/>
      <c r="FB642" s="126"/>
      <c r="FC642" s="126"/>
      <c r="FD642" s="126"/>
      <c r="FE642" s="126"/>
      <c r="FF642" s="126"/>
      <c r="FG642" s="126"/>
      <c r="FH642" s="126"/>
      <c r="FI642" s="126"/>
      <c r="FJ642" s="126"/>
      <c r="FK642" s="126"/>
      <c r="FL642" s="126"/>
      <c r="FM642" s="126"/>
      <c r="FN642" s="126"/>
      <c r="FO642" s="126"/>
      <c r="FP642" s="126"/>
      <c r="FQ642" s="126"/>
      <c r="FR642" s="126"/>
      <c r="FS642" s="126"/>
      <c r="FT642" s="126"/>
      <c r="FU642" s="126"/>
      <c r="FV642" s="126"/>
      <c r="FW642" s="126"/>
      <c r="FX642" s="126"/>
      <c r="FY642" s="126"/>
      <c r="FZ642" s="126"/>
      <c r="GA642" s="126"/>
      <c r="GB642" s="126"/>
      <c r="GC642" s="126"/>
      <c r="GD642" s="126"/>
      <c r="GE642" s="126"/>
      <c r="GF642" s="126"/>
      <c r="GG642" s="126"/>
      <c r="GH642" s="126"/>
      <c r="GI642" s="126"/>
      <c r="GJ642" s="126"/>
      <c r="GK642" s="126"/>
      <c r="GL642" s="126"/>
      <c r="GM642" s="126"/>
      <c r="GN642" s="126"/>
      <c r="GO642" s="126"/>
      <c r="GP642" s="126"/>
      <c r="GQ642" s="126"/>
      <c r="GR642" s="126"/>
      <c r="GS642" s="126"/>
      <c r="GT642" s="126"/>
      <c r="GU642" s="126"/>
      <c r="GV642" s="126"/>
      <c r="GW642" s="126"/>
      <c r="GX642" s="126"/>
      <c r="GY642" s="126"/>
      <c r="GZ642" s="126"/>
      <c r="HA642" s="126"/>
      <c r="HB642" s="126"/>
      <c r="HC642" s="126"/>
      <c r="HD642" s="126"/>
      <c r="HE642" s="126"/>
      <c r="HF642" s="126"/>
      <c r="HG642" s="126"/>
      <c r="HH642" s="126"/>
      <c r="HI642" s="126"/>
      <c r="HJ642" s="126"/>
      <c r="HK642" s="126"/>
      <c r="HL642" s="126"/>
      <c r="HM642" s="126"/>
      <c r="HN642" s="126"/>
      <c r="HO642" s="126"/>
      <c r="HP642" s="126"/>
      <c r="HQ642" s="126"/>
      <c r="HR642" s="126"/>
      <c r="HS642" s="126"/>
      <c r="HT642" s="126"/>
      <c r="HU642" s="126"/>
      <c r="HV642" s="126"/>
      <c r="HW642" s="126"/>
      <c r="HX642" s="126"/>
      <c r="HY642" s="126"/>
      <c r="HZ642" s="126"/>
      <c r="IA642" s="126"/>
      <c r="IB642" s="126"/>
      <c r="IC642" s="126"/>
      <c r="ID642" s="126"/>
      <c r="IE642" s="126"/>
      <c r="IF642" s="126"/>
      <c r="IG642" s="126"/>
      <c r="IH642" s="126"/>
      <c r="II642" s="126"/>
      <c r="IJ642" s="126"/>
      <c r="IK642" s="126"/>
      <c r="IL642" s="126"/>
      <c r="IM642" s="126"/>
      <c r="IN642" s="126"/>
      <c r="IO642" s="126"/>
      <c r="IP642" s="126"/>
      <c r="IQ642" s="126"/>
    </row>
    <row r="643" spans="1:28" ht="81.75" customHeight="1">
      <c r="A643" s="17" t="s">
        <v>2532</v>
      </c>
      <c r="B643" s="18" t="s">
        <v>48</v>
      </c>
      <c r="C643" s="18" t="s">
        <v>49</v>
      </c>
      <c r="D643" s="18" t="s">
        <v>2533</v>
      </c>
      <c r="E643" s="18" t="s">
        <v>2534</v>
      </c>
      <c r="F643" s="17" t="s">
        <v>2535</v>
      </c>
      <c r="G643" s="17" t="s">
        <v>2536</v>
      </c>
      <c r="H643" s="17" t="s">
        <v>2537</v>
      </c>
      <c r="I643" s="17"/>
      <c r="J643" s="17"/>
      <c r="K643" s="18" t="s">
        <v>55</v>
      </c>
      <c r="L643" s="17">
        <v>0</v>
      </c>
      <c r="M643" s="20" t="s">
        <v>56</v>
      </c>
      <c r="N643" s="18" t="s">
        <v>57</v>
      </c>
      <c r="O643" s="17" t="s">
        <v>113</v>
      </c>
      <c r="P643" s="18" t="s">
        <v>57</v>
      </c>
      <c r="Q643" s="18" t="s">
        <v>59</v>
      </c>
      <c r="R643" s="18" t="s">
        <v>74</v>
      </c>
      <c r="S643" s="18" t="s">
        <v>88</v>
      </c>
      <c r="T643" s="25">
        <v>796</v>
      </c>
      <c r="U643" s="18" t="s">
        <v>2277</v>
      </c>
      <c r="V643" s="17">
        <v>1</v>
      </c>
      <c r="W643" s="33">
        <v>40000</v>
      </c>
      <c r="X643" s="23">
        <f aca="true" t="shared" si="24" ref="X643:X648">V643*W643</f>
        <v>40000</v>
      </c>
      <c r="Y643" s="23">
        <f aca="true" t="shared" si="25" ref="Y643:Y661">X643*1.12</f>
        <v>44800.00000000001</v>
      </c>
      <c r="Z643" s="18"/>
      <c r="AA643" s="12" t="s">
        <v>65</v>
      </c>
      <c r="AB643" s="18"/>
    </row>
    <row r="644" spans="1:28" ht="96" customHeight="1">
      <c r="A644" s="17" t="s">
        <v>2538</v>
      </c>
      <c r="B644" s="18" t="s">
        <v>48</v>
      </c>
      <c r="C644" s="18" t="s">
        <v>49</v>
      </c>
      <c r="D644" s="25" t="s">
        <v>2539</v>
      </c>
      <c r="E644" s="25" t="s">
        <v>116</v>
      </c>
      <c r="F644" s="18" t="s">
        <v>117</v>
      </c>
      <c r="G644" s="25" t="s">
        <v>118</v>
      </c>
      <c r="H644" s="17" t="s">
        <v>119</v>
      </c>
      <c r="I644" s="18" t="s">
        <v>120</v>
      </c>
      <c r="J644" s="18"/>
      <c r="K644" s="18" t="s">
        <v>72</v>
      </c>
      <c r="L644" s="17">
        <v>0</v>
      </c>
      <c r="M644" s="20" t="s">
        <v>56</v>
      </c>
      <c r="N644" s="18" t="s">
        <v>57</v>
      </c>
      <c r="O644" s="17" t="s">
        <v>113</v>
      </c>
      <c r="P644" s="18" t="s">
        <v>57</v>
      </c>
      <c r="Q644" s="18" t="s">
        <v>59</v>
      </c>
      <c r="R644" s="18" t="s">
        <v>74</v>
      </c>
      <c r="S644" s="18" t="s">
        <v>88</v>
      </c>
      <c r="T644" s="30">
        <v>5111</v>
      </c>
      <c r="U644" s="25" t="s">
        <v>121</v>
      </c>
      <c r="V644" s="22">
        <v>120</v>
      </c>
      <c r="W644" s="18">
        <v>250</v>
      </c>
      <c r="X644" s="23">
        <f t="shared" si="24"/>
        <v>30000</v>
      </c>
      <c r="Y644" s="23">
        <f t="shared" si="25"/>
        <v>33600</v>
      </c>
      <c r="Z644" s="18"/>
      <c r="AA644" s="18" t="s">
        <v>65</v>
      </c>
      <c r="AB644" s="18"/>
    </row>
    <row r="645" spans="1:28" ht="127.5">
      <c r="A645" s="17" t="s">
        <v>2540</v>
      </c>
      <c r="B645" s="17" t="s">
        <v>48</v>
      </c>
      <c r="C645" s="17" t="s">
        <v>49</v>
      </c>
      <c r="D645" s="17" t="s">
        <v>2031</v>
      </c>
      <c r="E645" s="17" t="s">
        <v>2010</v>
      </c>
      <c r="F645" s="17" t="s">
        <v>2011</v>
      </c>
      <c r="G645" s="25" t="s">
        <v>2032</v>
      </c>
      <c r="H645" s="17" t="s">
        <v>2541</v>
      </c>
      <c r="I645" s="17" t="s">
        <v>2542</v>
      </c>
      <c r="J645" s="17"/>
      <c r="K645" s="18" t="s">
        <v>55</v>
      </c>
      <c r="L645" s="18">
        <v>0</v>
      </c>
      <c r="M645" s="20" t="s">
        <v>56</v>
      </c>
      <c r="N645" s="18" t="s">
        <v>57</v>
      </c>
      <c r="O645" s="18" t="s">
        <v>113</v>
      </c>
      <c r="P645" s="18" t="s">
        <v>57</v>
      </c>
      <c r="Q645" s="18" t="s">
        <v>59</v>
      </c>
      <c r="R645" s="18" t="s">
        <v>74</v>
      </c>
      <c r="S645" s="18" t="s">
        <v>61</v>
      </c>
      <c r="T645" s="18">
        <v>112</v>
      </c>
      <c r="U645" s="18" t="s">
        <v>1124</v>
      </c>
      <c r="V645" s="18">
        <v>5</v>
      </c>
      <c r="W645" s="33">
        <v>1600</v>
      </c>
      <c r="X645" s="33">
        <f t="shared" si="24"/>
        <v>8000</v>
      </c>
      <c r="Y645" s="33">
        <f t="shared" si="25"/>
        <v>8960</v>
      </c>
      <c r="Z645" s="18"/>
      <c r="AA645" s="18" t="s">
        <v>65</v>
      </c>
      <c r="AB645" s="18"/>
    </row>
    <row r="646" spans="1:28" ht="102">
      <c r="A646" s="17" t="s">
        <v>2543</v>
      </c>
      <c r="B646" s="17" t="s">
        <v>48</v>
      </c>
      <c r="C646" s="17" t="s">
        <v>49</v>
      </c>
      <c r="D646" s="17" t="s">
        <v>2544</v>
      </c>
      <c r="E646" s="17" t="s">
        <v>2545</v>
      </c>
      <c r="F646" s="17" t="s">
        <v>2546</v>
      </c>
      <c r="G646" s="25" t="s">
        <v>1781</v>
      </c>
      <c r="H646" s="17" t="s">
        <v>1782</v>
      </c>
      <c r="I646" s="17"/>
      <c r="J646" s="17"/>
      <c r="K646" s="18" t="s">
        <v>55</v>
      </c>
      <c r="L646" s="18">
        <v>0</v>
      </c>
      <c r="M646" s="20" t="s">
        <v>56</v>
      </c>
      <c r="N646" s="18" t="s">
        <v>57</v>
      </c>
      <c r="O646" s="18" t="s">
        <v>107</v>
      </c>
      <c r="P646" s="18" t="s">
        <v>57</v>
      </c>
      <c r="Q646" s="18" t="s">
        <v>59</v>
      </c>
      <c r="R646" s="18" t="s">
        <v>74</v>
      </c>
      <c r="S646" s="18" t="s">
        <v>88</v>
      </c>
      <c r="T646" s="18">
        <v>796</v>
      </c>
      <c r="U646" s="18" t="s">
        <v>2277</v>
      </c>
      <c r="V646" s="18">
        <v>2</v>
      </c>
      <c r="W646" s="33">
        <v>71430</v>
      </c>
      <c r="X646" s="33">
        <f t="shared" si="24"/>
        <v>142860</v>
      </c>
      <c r="Y646" s="33">
        <f t="shared" si="25"/>
        <v>160003.2</v>
      </c>
      <c r="Z646" s="18"/>
      <c r="AA646" s="18" t="s">
        <v>65</v>
      </c>
      <c r="AB646" s="18"/>
    </row>
    <row r="647" spans="1:28" ht="102">
      <c r="A647" s="17" t="s">
        <v>2547</v>
      </c>
      <c r="B647" s="17" t="s">
        <v>48</v>
      </c>
      <c r="C647" s="17" t="s">
        <v>49</v>
      </c>
      <c r="D647" s="17" t="s">
        <v>2548</v>
      </c>
      <c r="E647" s="17" t="s">
        <v>2549</v>
      </c>
      <c r="F647" s="17" t="s">
        <v>2550</v>
      </c>
      <c r="G647" s="25" t="s">
        <v>2551</v>
      </c>
      <c r="H647" s="17" t="s">
        <v>2552</v>
      </c>
      <c r="J647" s="17"/>
      <c r="K647" s="18" t="s">
        <v>55</v>
      </c>
      <c r="L647" s="18">
        <v>0</v>
      </c>
      <c r="M647" s="20" t="s">
        <v>56</v>
      </c>
      <c r="N647" s="18" t="s">
        <v>57</v>
      </c>
      <c r="O647" s="18" t="s">
        <v>107</v>
      </c>
      <c r="P647" s="18" t="s">
        <v>57</v>
      </c>
      <c r="Q647" s="18" t="s">
        <v>59</v>
      </c>
      <c r="R647" s="18" t="s">
        <v>74</v>
      </c>
      <c r="S647" s="18" t="s">
        <v>88</v>
      </c>
      <c r="T647" s="18">
        <v>796</v>
      </c>
      <c r="U647" s="18" t="s">
        <v>2277</v>
      </c>
      <c r="V647" s="18">
        <v>2</v>
      </c>
      <c r="W647" s="33">
        <v>6250</v>
      </c>
      <c r="X647" s="33">
        <f t="shared" si="24"/>
        <v>12500</v>
      </c>
      <c r="Y647" s="33">
        <f t="shared" si="25"/>
        <v>14000.000000000002</v>
      </c>
      <c r="Z647" s="18"/>
      <c r="AA647" s="18" t="s">
        <v>65</v>
      </c>
      <c r="AB647" s="18"/>
    </row>
    <row r="648" spans="1:28" ht="102">
      <c r="A648" s="17" t="s">
        <v>2553</v>
      </c>
      <c r="B648" s="17" t="s">
        <v>48</v>
      </c>
      <c r="C648" s="17" t="s">
        <v>49</v>
      </c>
      <c r="D648" s="17" t="s">
        <v>1959</v>
      </c>
      <c r="E648" s="17" t="s">
        <v>1960</v>
      </c>
      <c r="F648" s="17" t="s">
        <v>1961</v>
      </c>
      <c r="G648" s="25" t="s">
        <v>1781</v>
      </c>
      <c r="H648" s="17" t="s">
        <v>1782</v>
      </c>
      <c r="I648" s="17"/>
      <c r="J648" s="17"/>
      <c r="K648" s="18" t="s">
        <v>55</v>
      </c>
      <c r="L648" s="18">
        <v>0</v>
      </c>
      <c r="M648" s="20" t="s">
        <v>56</v>
      </c>
      <c r="N648" s="18" t="s">
        <v>57</v>
      </c>
      <c r="O648" s="18" t="s">
        <v>107</v>
      </c>
      <c r="P648" s="18" t="s">
        <v>57</v>
      </c>
      <c r="Q648" s="18" t="s">
        <v>59</v>
      </c>
      <c r="R648" s="18" t="s">
        <v>74</v>
      </c>
      <c r="S648" s="18" t="s">
        <v>88</v>
      </c>
      <c r="T648" s="18">
        <v>796</v>
      </c>
      <c r="U648" s="18" t="s">
        <v>2277</v>
      </c>
      <c r="V648" s="18">
        <v>2</v>
      </c>
      <c r="W648" s="33">
        <v>23215</v>
      </c>
      <c r="X648" s="33">
        <f t="shared" si="24"/>
        <v>46430</v>
      </c>
      <c r="Y648" s="33">
        <f t="shared" si="25"/>
        <v>52001.600000000006</v>
      </c>
      <c r="Z648" s="18"/>
      <c r="AA648" s="18" t="s">
        <v>65</v>
      </c>
      <c r="AB648" s="18"/>
    </row>
    <row r="649" spans="1:28" ht="102">
      <c r="A649" s="17" t="s">
        <v>2554</v>
      </c>
      <c r="B649" s="17" t="s">
        <v>48</v>
      </c>
      <c r="C649" s="17" t="s">
        <v>49</v>
      </c>
      <c r="D649" s="17" t="s">
        <v>2555</v>
      </c>
      <c r="E649" s="17" t="s">
        <v>2556</v>
      </c>
      <c r="F649" s="17" t="s">
        <v>2557</v>
      </c>
      <c r="G649" s="25" t="s">
        <v>2558</v>
      </c>
      <c r="H649" s="17" t="s">
        <v>2559</v>
      </c>
      <c r="I649" s="17"/>
      <c r="J649" s="17"/>
      <c r="K649" s="18" t="s">
        <v>55</v>
      </c>
      <c r="L649" s="18">
        <v>0</v>
      </c>
      <c r="M649" s="20" t="s">
        <v>56</v>
      </c>
      <c r="N649" s="18" t="s">
        <v>57</v>
      </c>
      <c r="O649" s="18" t="s">
        <v>113</v>
      </c>
      <c r="P649" s="18" t="s">
        <v>57</v>
      </c>
      <c r="Q649" s="18" t="s">
        <v>59</v>
      </c>
      <c r="R649" s="18" t="s">
        <v>74</v>
      </c>
      <c r="S649" s="18" t="s">
        <v>61</v>
      </c>
      <c r="T649" s="18">
        <v>796</v>
      </c>
      <c r="U649" s="18" t="s">
        <v>2277</v>
      </c>
      <c r="V649" s="18">
        <v>1</v>
      </c>
      <c r="W649" s="33">
        <v>23000</v>
      </c>
      <c r="X649" s="33">
        <f>V649*W649</f>
        <v>23000</v>
      </c>
      <c r="Y649" s="33">
        <f t="shared" si="25"/>
        <v>25760.000000000004</v>
      </c>
      <c r="Z649" s="18"/>
      <c r="AA649" s="18" t="s">
        <v>65</v>
      </c>
      <c r="AB649" s="18"/>
    </row>
    <row r="650" spans="1:28" ht="102">
      <c r="A650" s="17" t="s">
        <v>2560</v>
      </c>
      <c r="B650" s="17" t="s">
        <v>48</v>
      </c>
      <c r="C650" s="17" t="s">
        <v>49</v>
      </c>
      <c r="D650" s="17" t="s">
        <v>2561</v>
      </c>
      <c r="E650" s="17" t="s">
        <v>1755</v>
      </c>
      <c r="F650" s="17" t="s">
        <v>2562</v>
      </c>
      <c r="G650" s="25" t="s">
        <v>2563</v>
      </c>
      <c r="H650" s="17" t="s">
        <v>2564</v>
      </c>
      <c r="I650" s="17"/>
      <c r="J650" s="17"/>
      <c r="K650" s="18" t="s">
        <v>55</v>
      </c>
      <c r="L650" s="18">
        <v>0</v>
      </c>
      <c r="M650" s="20" t="s">
        <v>56</v>
      </c>
      <c r="N650" s="18" t="s">
        <v>57</v>
      </c>
      <c r="O650" s="18" t="s">
        <v>113</v>
      </c>
      <c r="P650" s="18" t="s">
        <v>57</v>
      </c>
      <c r="Q650" s="18" t="s">
        <v>59</v>
      </c>
      <c r="R650" s="18" t="s">
        <v>74</v>
      </c>
      <c r="S650" s="18" t="s">
        <v>61</v>
      </c>
      <c r="T650" s="18">
        <v>796</v>
      </c>
      <c r="U650" s="18" t="s">
        <v>2277</v>
      </c>
      <c r="V650" s="18">
        <v>1</v>
      </c>
      <c r="W650" s="33">
        <v>7000</v>
      </c>
      <c r="X650" s="33">
        <f>V650*W650</f>
        <v>7000</v>
      </c>
      <c r="Y650" s="33">
        <f t="shared" si="25"/>
        <v>7840.000000000001</v>
      </c>
      <c r="Z650" s="18"/>
      <c r="AA650" s="18" t="s">
        <v>65</v>
      </c>
      <c r="AB650" s="18"/>
    </row>
    <row r="651" spans="1:28" ht="69.75" customHeight="1">
      <c r="A651" s="17" t="s">
        <v>2565</v>
      </c>
      <c r="B651" s="17" t="s">
        <v>48</v>
      </c>
      <c r="C651" s="17" t="s">
        <v>49</v>
      </c>
      <c r="D651" s="17" t="s">
        <v>2566</v>
      </c>
      <c r="E651" s="17" t="s">
        <v>2567</v>
      </c>
      <c r="F651" s="17" t="s">
        <v>2568</v>
      </c>
      <c r="G651" s="25" t="s">
        <v>2569</v>
      </c>
      <c r="H651" s="17" t="s">
        <v>2570</v>
      </c>
      <c r="I651" s="17"/>
      <c r="J651" s="17"/>
      <c r="K651" s="18" t="s">
        <v>55</v>
      </c>
      <c r="L651" s="18">
        <v>0</v>
      </c>
      <c r="M651" s="20" t="s">
        <v>56</v>
      </c>
      <c r="N651" s="18" t="s">
        <v>57</v>
      </c>
      <c r="O651" s="18" t="s">
        <v>113</v>
      </c>
      <c r="P651" s="18" t="s">
        <v>57</v>
      </c>
      <c r="Q651" s="18" t="s">
        <v>59</v>
      </c>
      <c r="R651" s="18" t="s">
        <v>74</v>
      </c>
      <c r="S651" s="18" t="s">
        <v>61</v>
      </c>
      <c r="T651" s="18">
        <v>796</v>
      </c>
      <c r="U651" s="18" t="s">
        <v>2277</v>
      </c>
      <c r="V651" s="18">
        <v>1</v>
      </c>
      <c r="W651" s="33">
        <v>215000</v>
      </c>
      <c r="X651" s="33">
        <v>0</v>
      </c>
      <c r="Y651" s="33">
        <f t="shared" si="25"/>
        <v>0</v>
      </c>
      <c r="Z651" s="18"/>
      <c r="AA651" s="18" t="s">
        <v>65</v>
      </c>
      <c r="AB651" s="18">
        <v>7.11</v>
      </c>
    </row>
    <row r="652" spans="1:28" ht="69.75" customHeight="1">
      <c r="A652" s="17" t="s">
        <v>2571</v>
      </c>
      <c r="B652" s="17" t="s">
        <v>48</v>
      </c>
      <c r="C652" s="17" t="s">
        <v>49</v>
      </c>
      <c r="D652" s="17" t="s">
        <v>2566</v>
      </c>
      <c r="E652" s="17" t="s">
        <v>2567</v>
      </c>
      <c r="F652" s="17" t="s">
        <v>2568</v>
      </c>
      <c r="G652" s="25" t="s">
        <v>2569</v>
      </c>
      <c r="H652" s="17" t="s">
        <v>2570</v>
      </c>
      <c r="I652" s="17"/>
      <c r="J652" s="17"/>
      <c r="K652" s="18" t="s">
        <v>72</v>
      </c>
      <c r="L652" s="18">
        <v>0</v>
      </c>
      <c r="M652" s="20" t="s">
        <v>56</v>
      </c>
      <c r="N652" s="18" t="s">
        <v>57</v>
      </c>
      <c r="O652" s="17" t="s">
        <v>971</v>
      </c>
      <c r="P652" s="18" t="s">
        <v>57</v>
      </c>
      <c r="Q652" s="18" t="s">
        <v>59</v>
      </c>
      <c r="R652" s="18" t="s">
        <v>74</v>
      </c>
      <c r="S652" s="18" t="s">
        <v>61</v>
      </c>
      <c r="T652" s="18">
        <v>796</v>
      </c>
      <c r="U652" s="18" t="s">
        <v>2277</v>
      </c>
      <c r="V652" s="18">
        <v>1</v>
      </c>
      <c r="W652" s="33">
        <v>215000</v>
      </c>
      <c r="X652" s="33">
        <v>0</v>
      </c>
      <c r="Y652" s="33">
        <f t="shared" si="25"/>
        <v>0</v>
      </c>
      <c r="Z652" s="18"/>
      <c r="AA652" s="18" t="s">
        <v>65</v>
      </c>
      <c r="AB652" s="18">
        <v>15</v>
      </c>
    </row>
    <row r="653" spans="1:28" ht="69.75" customHeight="1">
      <c r="A653" s="17" t="s">
        <v>2572</v>
      </c>
      <c r="B653" s="17" t="s">
        <v>48</v>
      </c>
      <c r="C653" s="17" t="s">
        <v>49</v>
      </c>
      <c r="D653" s="17" t="s">
        <v>2566</v>
      </c>
      <c r="E653" s="17" t="s">
        <v>2567</v>
      </c>
      <c r="F653" s="17" t="s">
        <v>2568</v>
      </c>
      <c r="G653" s="25" t="s">
        <v>2569</v>
      </c>
      <c r="H653" s="17" t="s">
        <v>2570</v>
      </c>
      <c r="I653" s="17"/>
      <c r="J653" s="17"/>
      <c r="K653" s="18" t="s">
        <v>72</v>
      </c>
      <c r="L653" s="18">
        <v>0</v>
      </c>
      <c r="M653" s="20" t="s">
        <v>56</v>
      </c>
      <c r="N653" s="18" t="s">
        <v>57</v>
      </c>
      <c r="O653" s="17" t="s">
        <v>971</v>
      </c>
      <c r="P653" s="18" t="s">
        <v>57</v>
      </c>
      <c r="Q653" s="18" t="s">
        <v>59</v>
      </c>
      <c r="R653" s="18" t="s">
        <v>74</v>
      </c>
      <c r="S653" s="18" t="s">
        <v>88</v>
      </c>
      <c r="T653" s="18">
        <v>796</v>
      </c>
      <c r="U653" s="18" t="s">
        <v>2277</v>
      </c>
      <c r="V653" s="18">
        <v>1</v>
      </c>
      <c r="W653" s="33">
        <v>215000</v>
      </c>
      <c r="X653" s="33">
        <f aca="true" t="shared" si="26" ref="X653:X661">V653*W653</f>
        <v>215000</v>
      </c>
      <c r="Y653" s="33">
        <f t="shared" si="25"/>
        <v>240800.00000000003</v>
      </c>
      <c r="Z653" s="18"/>
      <c r="AA653" s="18" t="s">
        <v>65</v>
      </c>
      <c r="AB653" s="18"/>
    </row>
    <row r="654" spans="1:28" ht="96" customHeight="1">
      <c r="A654" s="17" t="s">
        <v>2573</v>
      </c>
      <c r="B654" s="18" t="s">
        <v>48</v>
      </c>
      <c r="C654" s="18" t="s">
        <v>49</v>
      </c>
      <c r="D654" s="89" t="s">
        <v>1367</v>
      </c>
      <c r="E654" s="29" t="s">
        <v>1368</v>
      </c>
      <c r="F654" s="29" t="s">
        <v>1369</v>
      </c>
      <c r="G654" s="29" t="s">
        <v>1370</v>
      </c>
      <c r="H654" s="29" t="s">
        <v>1371</v>
      </c>
      <c r="I654" s="17" t="s">
        <v>1372</v>
      </c>
      <c r="J654" s="17"/>
      <c r="K654" s="18" t="s">
        <v>55</v>
      </c>
      <c r="L654" s="17">
        <v>100</v>
      </c>
      <c r="M654" s="20" t="s">
        <v>56</v>
      </c>
      <c r="N654" s="18" t="s">
        <v>57</v>
      </c>
      <c r="O654" s="17" t="s">
        <v>1067</v>
      </c>
      <c r="P654" s="18" t="s">
        <v>57</v>
      </c>
      <c r="Q654" s="18" t="s">
        <v>59</v>
      </c>
      <c r="R654" s="21" t="s">
        <v>2574</v>
      </c>
      <c r="S654" s="12" t="s">
        <v>88</v>
      </c>
      <c r="T654" s="91" t="s">
        <v>469</v>
      </c>
      <c r="U654" s="91" t="s">
        <v>1375</v>
      </c>
      <c r="V654" s="92">
        <v>500</v>
      </c>
      <c r="W654" s="95">
        <v>109933</v>
      </c>
      <c r="X654" s="94">
        <f t="shared" si="26"/>
        <v>54966500</v>
      </c>
      <c r="Y654" s="94">
        <f t="shared" si="25"/>
        <v>61562480.00000001</v>
      </c>
      <c r="Z654" s="18"/>
      <c r="AA654" s="12" t="s">
        <v>65</v>
      </c>
      <c r="AB654" s="13"/>
    </row>
    <row r="655" spans="1:28" ht="96" customHeight="1">
      <c r="A655" s="17" t="s">
        <v>2575</v>
      </c>
      <c r="B655" s="18" t="s">
        <v>48</v>
      </c>
      <c r="C655" s="18" t="s">
        <v>49</v>
      </c>
      <c r="D655" s="89" t="s">
        <v>2576</v>
      </c>
      <c r="E655" s="29" t="s">
        <v>2369</v>
      </c>
      <c r="F655" s="29" t="s">
        <v>2370</v>
      </c>
      <c r="G655" s="29" t="s">
        <v>2577</v>
      </c>
      <c r="H655" s="29" t="s">
        <v>2578</v>
      </c>
      <c r="I655" s="17" t="s">
        <v>2579</v>
      </c>
      <c r="J655" s="17"/>
      <c r="K655" s="18" t="s">
        <v>72</v>
      </c>
      <c r="L655" s="17">
        <v>0</v>
      </c>
      <c r="M655" s="20" t="s">
        <v>56</v>
      </c>
      <c r="N655" s="18" t="s">
        <v>57</v>
      </c>
      <c r="O655" s="17" t="s">
        <v>971</v>
      </c>
      <c r="P655" s="18" t="s">
        <v>57</v>
      </c>
      <c r="Q655" s="18" t="s">
        <v>59</v>
      </c>
      <c r="R655" s="21" t="s">
        <v>250</v>
      </c>
      <c r="S655" s="12" t="s">
        <v>88</v>
      </c>
      <c r="T655" s="91">
        <v>796</v>
      </c>
      <c r="U655" s="91" t="s">
        <v>2277</v>
      </c>
      <c r="V655" s="92">
        <v>1</v>
      </c>
      <c r="W655" s="95">
        <v>1515000</v>
      </c>
      <c r="X655" s="94">
        <f t="shared" si="26"/>
        <v>1515000</v>
      </c>
      <c r="Y655" s="94">
        <f t="shared" si="25"/>
        <v>1696800.0000000002</v>
      </c>
      <c r="Z655" s="18"/>
      <c r="AA655" s="12" t="s">
        <v>65</v>
      </c>
      <c r="AB655" s="13"/>
    </row>
    <row r="656" spans="1:28" ht="96" customHeight="1">
      <c r="A656" s="17" t="s">
        <v>2580</v>
      </c>
      <c r="B656" s="18" t="s">
        <v>48</v>
      </c>
      <c r="C656" s="18" t="s">
        <v>49</v>
      </c>
      <c r="D656" s="89" t="s">
        <v>2581</v>
      </c>
      <c r="E656" s="29" t="s">
        <v>2582</v>
      </c>
      <c r="F656" s="29" t="s">
        <v>2583</v>
      </c>
      <c r="G656" s="29" t="s">
        <v>2584</v>
      </c>
      <c r="H656" s="29" t="s">
        <v>2585</v>
      </c>
      <c r="I656" s="17" t="s">
        <v>2586</v>
      </c>
      <c r="J656" s="17"/>
      <c r="K656" s="18" t="s">
        <v>55</v>
      </c>
      <c r="L656" s="17">
        <v>0</v>
      </c>
      <c r="M656" s="20" t="s">
        <v>56</v>
      </c>
      <c r="N656" s="18" t="s">
        <v>57</v>
      </c>
      <c r="O656" s="17" t="s">
        <v>971</v>
      </c>
      <c r="P656" s="18" t="s">
        <v>57</v>
      </c>
      <c r="Q656" s="18" t="s">
        <v>59</v>
      </c>
      <c r="R656" s="21" t="s">
        <v>74</v>
      </c>
      <c r="S656" s="18" t="s">
        <v>88</v>
      </c>
      <c r="T656" s="91">
        <v>796</v>
      </c>
      <c r="U656" s="91" t="s">
        <v>2277</v>
      </c>
      <c r="V656" s="92">
        <v>1</v>
      </c>
      <c r="W656" s="95">
        <v>434000</v>
      </c>
      <c r="X656" s="94">
        <f t="shared" si="26"/>
        <v>434000</v>
      </c>
      <c r="Y656" s="94">
        <f t="shared" si="25"/>
        <v>486080.00000000006</v>
      </c>
      <c r="Z656" s="18"/>
      <c r="AA656" s="18" t="s">
        <v>65</v>
      </c>
      <c r="AB656" s="13"/>
    </row>
    <row r="657" spans="1:28" ht="96" customHeight="1">
      <c r="A657" s="17" t="s">
        <v>2587</v>
      </c>
      <c r="B657" s="18" t="s">
        <v>48</v>
      </c>
      <c r="C657" s="18" t="s">
        <v>49</v>
      </c>
      <c r="D657" s="18" t="s">
        <v>2588</v>
      </c>
      <c r="E657" s="18" t="s">
        <v>2589</v>
      </c>
      <c r="F657" s="18" t="s">
        <v>2589</v>
      </c>
      <c r="G657" s="29" t="s">
        <v>2590</v>
      </c>
      <c r="H657" s="29" t="s">
        <v>2591</v>
      </c>
      <c r="I657" s="17"/>
      <c r="J657" s="17"/>
      <c r="K657" s="18" t="s">
        <v>55</v>
      </c>
      <c r="L657" s="18">
        <v>0</v>
      </c>
      <c r="M657" s="17">
        <v>231010000</v>
      </c>
      <c r="N657" s="18" t="s">
        <v>57</v>
      </c>
      <c r="O657" s="17" t="s">
        <v>2592</v>
      </c>
      <c r="P657" s="18" t="s">
        <v>57</v>
      </c>
      <c r="Q657" s="18" t="s">
        <v>59</v>
      </c>
      <c r="R657" s="20" t="s">
        <v>137</v>
      </c>
      <c r="S657" s="36" t="s">
        <v>2593</v>
      </c>
      <c r="T657" s="20">
        <v>796</v>
      </c>
      <c r="U657" s="19" t="s">
        <v>129</v>
      </c>
      <c r="V657" s="92">
        <v>1</v>
      </c>
      <c r="W657" s="95">
        <v>42550</v>
      </c>
      <c r="X657" s="94">
        <f t="shared" si="26"/>
        <v>42550</v>
      </c>
      <c r="Y657" s="94">
        <f t="shared" si="25"/>
        <v>47656.00000000001</v>
      </c>
      <c r="Z657" s="18"/>
      <c r="AA657" s="18" t="s">
        <v>65</v>
      </c>
      <c r="AB657" s="13"/>
    </row>
    <row r="658" spans="1:28" ht="140.25">
      <c r="A658" s="17" t="s">
        <v>2594</v>
      </c>
      <c r="B658" s="18" t="s">
        <v>48</v>
      </c>
      <c r="C658" s="18" t="s">
        <v>49</v>
      </c>
      <c r="D658" s="74" t="s">
        <v>1103</v>
      </c>
      <c r="E658" s="27" t="s">
        <v>1104</v>
      </c>
      <c r="F658" s="29" t="s">
        <v>1104</v>
      </c>
      <c r="G658" s="27" t="s">
        <v>1105</v>
      </c>
      <c r="H658" s="29" t="s">
        <v>1106</v>
      </c>
      <c r="I658" s="17"/>
      <c r="J658" s="17"/>
      <c r="K658" s="18" t="s">
        <v>55</v>
      </c>
      <c r="L658" s="17">
        <v>99.5</v>
      </c>
      <c r="M658" s="20" t="s">
        <v>56</v>
      </c>
      <c r="N658" s="18" t="s">
        <v>57</v>
      </c>
      <c r="O658" s="17" t="s">
        <v>96</v>
      </c>
      <c r="P658" s="18" t="s">
        <v>57</v>
      </c>
      <c r="Q658" s="18" t="s">
        <v>59</v>
      </c>
      <c r="R658" s="18" t="s">
        <v>1107</v>
      </c>
      <c r="S658" s="18" t="s">
        <v>61</v>
      </c>
      <c r="T658" s="27" t="s">
        <v>1108</v>
      </c>
      <c r="U658" s="27" t="s">
        <v>1000</v>
      </c>
      <c r="V658" s="17">
        <v>16000</v>
      </c>
      <c r="W658" s="79">
        <v>77.678</v>
      </c>
      <c r="X658" s="23">
        <f t="shared" si="26"/>
        <v>1242848</v>
      </c>
      <c r="Y658" s="23">
        <f t="shared" si="25"/>
        <v>1391989.7600000002</v>
      </c>
      <c r="Z658" s="12" t="s">
        <v>64</v>
      </c>
      <c r="AA658" s="12" t="s">
        <v>65</v>
      </c>
      <c r="AB658" s="13"/>
    </row>
    <row r="659" spans="1:28" ht="140.25">
      <c r="A659" s="17" t="s">
        <v>2595</v>
      </c>
      <c r="B659" s="18" t="s">
        <v>48</v>
      </c>
      <c r="C659" s="18" t="s">
        <v>49</v>
      </c>
      <c r="D659" s="74" t="s">
        <v>1103</v>
      </c>
      <c r="E659" s="27" t="s">
        <v>1104</v>
      </c>
      <c r="F659" s="29" t="s">
        <v>1104</v>
      </c>
      <c r="G659" s="27" t="s">
        <v>1105</v>
      </c>
      <c r="H659" s="29" t="s">
        <v>1106</v>
      </c>
      <c r="I659" s="17"/>
      <c r="J659" s="17"/>
      <c r="K659" s="18" t="s">
        <v>55</v>
      </c>
      <c r="L659" s="17">
        <v>99.5</v>
      </c>
      <c r="M659" s="20" t="s">
        <v>56</v>
      </c>
      <c r="N659" s="18" t="s">
        <v>57</v>
      </c>
      <c r="O659" s="17" t="s">
        <v>1067</v>
      </c>
      <c r="P659" s="18" t="s">
        <v>57</v>
      </c>
      <c r="Q659" s="18" t="s">
        <v>59</v>
      </c>
      <c r="R659" s="18" t="s">
        <v>1107</v>
      </c>
      <c r="S659" s="18" t="s">
        <v>61</v>
      </c>
      <c r="T659" s="27" t="s">
        <v>1108</v>
      </c>
      <c r="U659" s="27" t="s">
        <v>1000</v>
      </c>
      <c r="V659" s="17">
        <v>69000</v>
      </c>
      <c r="W659" s="79">
        <v>79.5</v>
      </c>
      <c r="X659" s="23">
        <f>V659*W659</f>
        <v>5485500</v>
      </c>
      <c r="Y659" s="23">
        <f t="shared" si="25"/>
        <v>6143760.000000001</v>
      </c>
      <c r="Z659" s="12" t="s">
        <v>64</v>
      </c>
      <c r="AA659" s="12" t="s">
        <v>65</v>
      </c>
      <c r="AB659" s="13"/>
    </row>
    <row r="660" spans="1:28" ht="140.25">
      <c r="A660" s="17" t="s">
        <v>2596</v>
      </c>
      <c r="B660" s="18" t="s">
        <v>48</v>
      </c>
      <c r="C660" s="18" t="s">
        <v>49</v>
      </c>
      <c r="D660" s="74" t="s">
        <v>1113</v>
      </c>
      <c r="E660" s="27" t="s">
        <v>1104</v>
      </c>
      <c r="F660" s="29" t="s">
        <v>1104</v>
      </c>
      <c r="G660" s="29" t="s">
        <v>1114</v>
      </c>
      <c r="H660" s="29" t="s">
        <v>1115</v>
      </c>
      <c r="I660" s="17"/>
      <c r="J660" s="17"/>
      <c r="K660" s="18" t="s">
        <v>55</v>
      </c>
      <c r="L660" s="17">
        <v>99.5</v>
      </c>
      <c r="M660" s="20" t="s">
        <v>56</v>
      </c>
      <c r="N660" s="18" t="s">
        <v>57</v>
      </c>
      <c r="O660" s="17" t="s">
        <v>96</v>
      </c>
      <c r="P660" s="18" t="s">
        <v>57</v>
      </c>
      <c r="Q660" s="18" t="s">
        <v>59</v>
      </c>
      <c r="R660" s="18" t="s">
        <v>1107</v>
      </c>
      <c r="S660" s="18" t="s">
        <v>61</v>
      </c>
      <c r="T660" s="20">
        <v>112</v>
      </c>
      <c r="U660" s="27" t="s">
        <v>1000</v>
      </c>
      <c r="V660" s="17">
        <v>10500</v>
      </c>
      <c r="W660" s="79">
        <v>88.5</v>
      </c>
      <c r="X660" s="23">
        <f>V660*W660</f>
        <v>929250</v>
      </c>
      <c r="Y660" s="23">
        <f t="shared" si="25"/>
        <v>1040760.0000000001</v>
      </c>
      <c r="Z660" s="12" t="s">
        <v>64</v>
      </c>
      <c r="AA660" s="12" t="s">
        <v>65</v>
      </c>
      <c r="AB660" s="13"/>
    </row>
    <row r="661" spans="1:28" ht="140.25">
      <c r="A661" s="17" t="s">
        <v>2597</v>
      </c>
      <c r="B661" s="18" t="s">
        <v>48</v>
      </c>
      <c r="C661" s="18" t="s">
        <v>49</v>
      </c>
      <c r="D661" s="74" t="s">
        <v>1113</v>
      </c>
      <c r="E661" s="27" t="s">
        <v>1104</v>
      </c>
      <c r="F661" s="29" t="s">
        <v>1104</v>
      </c>
      <c r="G661" s="29" t="s">
        <v>1114</v>
      </c>
      <c r="H661" s="29" t="s">
        <v>1115</v>
      </c>
      <c r="I661" s="17"/>
      <c r="J661" s="17"/>
      <c r="K661" s="18" t="s">
        <v>55</v>
      </c>
      <c r="L661" s="17">
        <v>99.5</v>
      </c>
      <c r="M661" s="20" t="s">
        <v>56</v>
      </c>
      <c r="N661" s="18" t="s">
        <v>57</v>
      </c>
      <c r="O661" s="17" t="s">
        <v>1067</v>
      </c>
      <c r="P661" s="18" t="s">
        <v>57</v>
      </c>
      <c r="Q661" s="18" t="s">
        <v>59</v>
      </c>
      <c r="R661" s="18" t="s">
        <v>1107</v>
      </c>
      <c r="S661" s="18" t="s">
        <v>61</v>
      </c>
      <c r="T661" s="20">
        <v>112</v>
      </c>
      <c r="U661" s="27" t="s">
        <v>1000</v>
      </c>
      <c r="V661" s="17">
        <v>38170</v>
      </c>
      <c r="W661" s="79">
        <v>96.5</v>
      </c>
      <c r="X661" s="23">
        <f t="shared" si="26"/>
        <v>3683405</v>
      </c>
      <c r="Y661" s="23">
        <f t="shared" si="25"/>
        <v>4125413.6000000006</v>
      </c>
      <c r="Z661" s="18" t="s">
        <v>64</v>
      </c>
      <c r="AA661" s="18" t="s">
        <v>65</v>
      </c>
      <c r="AB661" s="13"/>
    </row>
    <row r="662" spans="1:28" s="133" customFormat="1" ht="22.5" customHeight="1">
      <c r="A662" s="168" t="s">
        <v>2598</v>
      </c>
      <c r="B662" s="169"/>
      <c r="C662" s="169"/>
      <c r="D662" s="169"/>
      <c r="E662" s="169"/>
      <c r="F662" s="170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2">
        <f>SUM(X22:X661)</f>
        <v>958904834.2157143</v>
      </c>
      <c r="Y662" s="132">
        <f>SUM(Y22:Y661)</f>
        <v>1073973415.2016</v>
      </c>
      <c r="Z662" s="13"/>
      <c r="AA662" s="18"/>
      <c r="AB662" s="13"/>
    </row>
    <row r="663" spans="1:28" ht="119.25" customHeight="1">
      <c r="A663" s="17" t="s">
        <v>2599</v>
      </c>
      <c r="B663" s="18" t="s">
        <v>204</v>
      </c>
      <c r="C663" s="18" t="s">
        <v>49</v>
      </c>
      <c r="D663" s="39" t="s">
        <v>2600</v>
      </c>
      <c r="E663" s="39" t="s">
        <v>2601</v>
      </c>
      <c r="F663" s="39" t="s">
        <v>2602</v>
      </c>
      <c r="G663" s="39" t="s">
        <v>2601</v>
      </c>
      <c r="H663" s="39" t="s">
        <v>2602</v>
      </c>
      <c r="I663" s="18" t="s">
        <v>2603</v>
      </c>
      <c r="J663" s="18"/>
      <c r="K663" s="18" t="s">
        <v>55</v>
      </c>
      <c r="L663" s="18">
        <v>100</v>
      </c>
      <c r="M663" s="18">
        <v>231010000</v>
      </c>
      <c r="N663" s="18" t="s">
        <v>57</v>
      </c>
      <c r="O663" s="18" t="s">
        <v>99</v>
      </c>
      <c r="P663" s="18" t="s">
        <v>2604</v>
      </c>
      <c r="Q663" s="18"/>
      <c r="R663" s="18" t="s">
        <v>2605</v>
      </c>
      <c r="S663" s="18" t="s">
        <v>61</v>
      </c>
      <c r="T663" s="18"/>
      <c r="U663" s="18"/>
      <c r="V663" s="18"/>
      <c r="W663" s="18"/>
      <c r="X663" s="23">
        <v>0</v>
      </c>
      <c r="Y663" s="23">
        <f>X663*1.12</f>
        <v>0</v>
      </c>
      <c r="Z663" s="134"/>
      <c r="AA663" s="18" t="s">
        <v>65</v>
      </c>
      <c r="AB663" s="24">
        <v>14</v>
      </c>
    </row>
    <row r="664" spans="1:28" ht="119.25" customHeight="1">
      <c r="A664" s="17" t="s">
        <v>2606</v>
      </c>
      <c r="B664" s="18" t="s">
        <v>204</v>
      </c>
      <c r="C664" s="18" t="s">
        <v>49</v>
      </c>
      <c r="D664" s="39" t="s">
        <v>2600</v>
      </c>
      <c r="E664" s="39" t="s">
        <v>2601</v>
      </c>
      <c r="F664" s="39" t="s">
        <v>2602</v>
      </c>
      <c r="G664" s="39" t="s">
        <v>2601</v>
      </c>
      <c r="H664" s="39" t="s">
        <v>2602</v>
      </c>
      <c r="I664" s="18" t="s">
        <v>2603</v>
      </c>
      <c r="J664" s="18"/>
      <c r="K664" s="18" t="s">
        <v>55</v>
      </c>
      <c r="L664" s="18">
        <v>100</v>
      </c>
      <c r="M664" s="18">
        <v>231010000</v>
      </c>
      <c r="N664" s="18" t="s">
        <v>57</v>
      </c>
      <c r="O664" s="18" t="s">
        <v>99</v>
      </c>
      <c r="P664" s="18" t="s">
        <v>2604</v>
      </c>
      <c r="Q664" s="18"/>
      <c r="R664" s="18" t="s">
        <v>2607</v>
      </c>
      <c r="S664" s="18" t="s">
        <v>61</v>
      </c>
      <c r="T664" s="18"/>
      <c r="U664" s="18"/>
      <c r="V664" s="18"/>
      <c r="W664" s="18"/>
      <c r="X664" s="23">
        <v>600000</v>
      </c>
      <c r="Y664" s="23">
        <f>X664*1.12</f>
        <v>672000.0000000001</v>
      </c>
      <c r="Z664" s="134"/>
      <c r="AA664" s="18" t="s">
        <v>65</v>
      </c>
      <c r="AB664" s="24"/>
    </row>
    <row r="665" spans="1:28" ht="78.75" customHeight="1">
      <c r="A665" s="17" t="s">
        <v>2608</v>
      </c>
      <c r="B665" s="18" t="s">
        <v>204</v>
      </c>
      <c r="C665" s="18" t="s">
        <v>49</v>
      </c>
      <c r="D665" s="18" t="s">
        <v>2609</v>
      </c>
      <c r="E665" s="18" t="s">
        <v>2610</v>
      </c>
      <c r="F665" s="18" t="s">
        <v>2611</v>
      </c>
      <c r="G665" s="18" t="s">
        <v>2610</v>
      </c>
      <c r="H665" s="18" t="s">
        <v>2611</v>
      </c>
      <c r="I665" s="18" t="s">
        <v>2612</v>
      </c>
      <c r="J665" s="18"/>
      <c r="K665" s="18" t="s">
        <v>72</v>
      </c>
      <c r="L665" s="18">
        <v>100</v>
      </c>
      <c r="M665" s="18">
        <v>231010000</v>
      </c>
      <c r="N665" s="18" t="s">
        <v>57</v>
      </c>
      <c r="O665" s="18" t="s">
        <v>1067</v>
      </c>
      <c r="P665" s="18" t="s">
        <v>2604</v>
      </c>
      <c r="Q665" s="18"/>
      <c r="R665" s="18" t="s">
        <v>2605</v>
      </c>
      <c r="S665" s="18" t="s">
        <v>2613</v>
      </c>
      <c r="T665" s="18"/>
      <c r="U665" s="18"/>
      <c r="V665" s="18"/>
      <c r="W665" s="33"/>
      <c r="X665" s="23">
        <v>803751</v>
      </c>
      <c r="Y665" s="23">
        <v>900201.1200000001</v>
      </c>
      <c r="Z665" s="134"/>
      <c r="AA665" s="18" t="s">
        <v>65</v>
      </c>
      <c r="AB665" s="24"/>
    </row>
    <row r="666" spans="1:28" ht="78" customHeight="1">
      <c r="A666" s="17" t="s">
        <v>2614</v>
      </c>
      <c r="B666" s="18" t="s">
        <v>48</v>
      </c>
      <c r="C666" s="18" t="s">
        <v>49</v>
      </c>
      <c r="D666" s="18" t="s">
        <v>2615</v>
      </c>
      <c r="E666" s="18" t="s">
        <v>2616</v>
      </c>
      <c r="F666" s="17" t="s">
        <v>2617</v>
      </c>
      <c r="G666" s="18" t="s">
        <v>2618</v>
      </c>
      <c r="H666" s="17" t="s">
        <v>2619</v>
      </c>
      <c r="I666" s="17" t="s">
        <v>2620</v>
      </c>
      <c r="J666" s="17"/>
      <c r="K666" s="18" t="s">
        <v>55</v>
      </c>
      <c r="L666" s="18">
        <v>100</v>
      </c>
      <c r="M666" s="20" t="s">
        <v>56</v>
      </c>
      <c r="N666" s="18" t="s">
        <v>57</v>
      </c>
      <c r="O666" s="21" t="s">
        <v>58</v>
      </c>
      <c r="P666" s="18" t="s">
        <v>2604</v>
      </c>
      <c r="Q666" s="18"/>
      <c r="R666" s="18" t="s">
        <v>2621</v>
      </c>
      <c r="S666" s="18" t="s">
        <v>61</v>
      </c>
      <c r="T666" s="18"/>
      <c r="U666" s="17"/>
      <c r="V666" s="66"/>
      <c r="W666" s="135"/>
      <c r="X666" s="50">
        <v>477657</v>
      </c>
      <c r="Y666" s="50">
        <f>X666*1.12</f>
        <v>534975.8400000001</v>
      </c>
      <c r="Z666" s="18"/>
      <c r="AA666" s="12" t="s">
        <v>65</v>
      </c>
      <c r="AB666" s="24"/>
    </row>
    <row r="667" spans="1:28" ht="61.5" customHeight="1">
      <c r="A667" s="17" t="s">
        <v>2622</v>
      </c>
      <c r="B667" s="18" t="s">
        <v>48</v>
      </c>
      <c r="C667" s="18" t="s">
        <v>49</v>
      </c>
      <c r="D667" s="37" t="s">
        <v>2623</v>
      </c>
      <c r="E667" s="24" t="s">
        <v>2624</v>
      </c>
      <c r="F667" s="17" t="s">
        <v>2625</v>
      </c>
      <c r="G667" s="24" t="s">
        <v>2624</v>
      </c>
      <c r="H667" s="17" t="s">
        <v>2626</v>
      </c>
      <c r="I667" s="17" t="s">
        <v>2627</v>
      </c>
      <c r="J667" s="17"/>
      <c r="K667" s="17" t="s">
        <v>72</v>
      </c>
      <c r="L667" s="18">
        <v>100</v>
      </c>
      <c r="M667" s="20" t="s">
        <v>56</v>
      </c>
      <c r="N667" s="18" t="s">
        <v>57</v>
      </c>
      <c r="O667" s="21" t="s">
        <v>73</v>
      </c>
      <c r="P667" s="18" t="s">
        <v>2604</v>
      </c>
      <c r="Q667" s="18" t="s">
        <v>59</v>
      </c>
      <c r="R667" s="18" t="s">
        <v>2628</v>
      </c>
      <c r="S667" s="18" t="s">
        <v>2613</v>
      </c>
      <c r="T667" s="20"/>
      <c r="U667" s="17" t="s">
        <v>2629</v>
      </c>
      <c r="V667" s="17"/>
      <c r="W667" s="33"/>
      <c r="X667" s="23">
        <v>500000</v>
      </c>
      <c r="Y667" s="23">
        <f>X667*1.12</f>
        <v>560000</v>
      </c>
      <c r="Z667" s="108"/>
      <c r="AA667" s="12" t="s">
        <v>65</v>
      </c>
      <c r="AB667" s="24"/>
    </row>
    <row r="668" spans="1:28" s="137" customFormat="1" ht="177.75" customHeight="1">
      <c r="A668" s="17" t="s">
        <v>2630</v>
      </c>
      <c r="B668" s="18" t="s">
        <v>48</v>
      </c>
      <c r="C668" s="12" t="s">
        <v>1666</v>
      </c>
      <c r="D668" s="18" t="s">
        <v>2615</v>
      </c>
      <c r="E668" s="18" t="s">
        <v>2631</v>
      </c>
      <c r="F668" s="17" t="s">
        <v>2632</v>
      </c>
      <c r="G668" s="17" t="s">
        <v>2633</v>
      </c>
      <c r="H668" s="17" t="s">
        <v>2634</v>
      </c>
      <c r="I668" s="12" t="s">
        <v>2635</v>
      </c>
      <c r="J668" s="12"/>
      <c r="K668" s="12" t="s">
        <v>55</v>
      </c>
      <c r="L668" s="87">
        <v>100</v>
      </c>
      <c r="M668" s="20" t="s">
        <v>56</v>
      </c>
      <c r="N668" s="18" t="s">
        <v>57</v>
      </c>
      <c r="O668" s="87" t="s">
        <v>1682</v>
      </c>
      <c r="P668" s="18" t="s">
        <v>57</v>
      </c>
      <c r="Q668" s="12"/>
      <c r="R668" s="18" t="s">
        <v>2636</v>
      </c>
      <c r="S668" s="36" t="s">
        <v>2637</v>
      </c>
      <c r="T668" s="103"/>
      <c r="U668" s="12"/>
      <c r="V668" s="87"/>
      <c r="W668" s="136"/>
      <c r="X668" s="94">
        <v>300000</v>
      </c>
      <c r="Y668" s="94">
        <f>X668*1.12</f>
        <v>336000.00000000006</v>
      </c>
      <c r="Z668" s="105"/>
      <c r="AA668" s="68" t="s">
        <v>65</v>
      </c>
      <c r="AB668" s="17"/>
    </row>
    <row r="669" spans="1:28" s="55" customFormat="1" ht="84.75" customHeight="1">
      <c r="A669" s="17" t="s">
        <v>2638</v>
      </c>
      <c r="B669" s="18" t="s">
        <v>48</v>
      </c>
      <c r="C669" s="18" t="s">
        <v>49</v>
      </c>
      <c r="D669" s="18" t="s">
        <v>2639</v>
      </c>
      <c r="E669" s="18" t="s">
        <v>2640</v>
      </c>
      <c r="F669" s="18" t="s">
        <v>2641</v>
      </c>
      <c r="G669" s="17" t="s">
        <v>2642</v>
      </c>
      <c r="H669" s="18"/>
      <c r="I669" s="18" t="s">
        <v>2643</v>
      </c>
      <c r="J669" s="18"/>
      <c r="K669" s="18" t="s">
        <v>72</v>
      </c>
      <c r="L669" s="18">
        <v>100</v>
      </c>
      <c r="M669" s="20" t="s">
        <v>56</v>
      </c>
      <c r="N669" s="18" t="s">
        <v>57</v>
      </c>
      <c r="O669" s="29" t="s">
        <v>107</v>
      </c>
      <c r="P669" s="18" t="s">
        <v>57</v>
      </c>
      <c r="Q669" s="18"/>
      <c r="R669" s="27" t="s">
        <v>2644</v>
      </c>
      <c r="S669" s="18" t="s">
        <v>61</v>
      </c>
      <c r="T669" s="20"/>
      <c r="U669" s="17" t="s">
        <v>2629</v>
      </c>
      <c r="V669" s="17"/>
      <c r="W669" s="18"/>
      <c r="X669" s="23">
        <v>0</v>
      </c>
      <c r="Y669" s="23">
        <v>0</v>
      </c>
      <c r="Z669" s="18"/>
      <c r="AA669" s="18" t="s">
        <v>65</v>
      </c>
      <c r="AB669" s="18">
        <v>7</v>
      </c>
    </row>
    <row r="670" spans="1:28" s="55" customFormat="1" ht="84.75" customHeight="1">
      <c r="A670" s="17" t="s">
        <v>2645</v>
      </c>
      <c r="B670" s="18" t="s">
        <v>48</v>
      </c>
      <c r="C670" s="18" t="s">
        <v>49</v>
      </c>
      <c r="D670" s="18" t="s">
        <v>2639</v>
      </c>
      <c r="E670" s="18" t="s">
        <v>2640</v>
      </c>
      <c r="F670" s="18" t="s">
        <v>2641</v>
      </c>
      <c r="G670" s="17" t="s">
        <v>2642</v>
      </c>
      <c r="H670" s="18"/>
      <c r="I670" s="18" t="s">
        <v>2643</v>
      </c>
      <c r="J670" s="18"/>
      <c r="K670" s="18" t="s">
        <v>55</v>
      </c>
      <c r="L670" s="18">
        <v>100</v>
      </c>
      <c r="M670" s="20" t="s">
        <v>56</v>
      </c>
      <c r="N670" s="18" t="s">
        <v>57</v>
      </c>
      <c r="O670" s="29" t="s">
        <v>107</v>
      </c>
      <c r="P670" s="18" t="s">
        <v>57</v>
      </c>
      <c r="Q670" s="18"/>
      <c r="R670" s="27" t="s">
        <v>2644</v>
      </c>
      <c r="S670" s="18" t="s">
        <v>61</v>
      </c>
      <c r="T670" s="20"/>
      <c r="U670" s="17" t="s">
        <v>2629</v>
      </c>
      <c r="V670" s="17"/>
      <c r="W670" s="18"/>
      <c r="X670" s="23">
        <v>10000</v>
      </c>
      <c r="Y670" s="23">
        <f>X670*1.12</f>
        <v>11200.000000000002</v>
      </c>
      <c r="Z670" s="18"/>
      <c r="AA670" s="18" t="s">
        <v>65</v>
      </c>
      <c r="AB670" s="18"/>
    </row>
    <row r="671" spans="1:28" s="55" customFormat="1" ht="84.75" customHeight="1">
      <c r="A671" s="56" t="s">
        <v>2646</v>
      </c>
      <c r="B671" s="39" t="s">
        <v>48</v>
      </c>
      <c r="C671" s="39" t="s">
        <v>49</v>
      </c>
      <c r="D671" s="39" t="s">
        <v>2647</v>
      </c>
      <c r="E671" s="39" t="s">
        <v>2648</v>
      </c>
      <c r="F671" s="56" t="s">
        <v>2649</v>
      </c>
      <c r="G671" s="39" t="s">
        <v>2650</v>
      </c>
      <c r="H671" s="56" t="s">
        <v>2649</v>
      </c>
      <c r="I671" s="39"/>
      <c r="J671" s="39"/>
      <c r="K671" s="56" t="s">
        <v>72</v>
      </c>
      <c r="L671" s="56">
        <v>90</v>
      </c>
      <c r="M671" s="56">
        <v>231010000</v>
      </c>
      <c r="N671" s="39" t="s">
        <v>954</v>
      </c>
      <c r="O671" s="56" t="s">
        <v>2651</v>
      </c>
      <c r="P671" s="39" t="s">
        <v>57</v>
      </c>
      <c r="Q671" s="39"/>
      <c r="R671" s="18" t="s">
        <v>2652</v>
      </c>
      <c r="S671" s="39" t="s">
        <v>2653</v>
      </c>
      <c r="T671" s="138"/>
      <c r="U671" s="106"/>
      <c r="V671" s="106"/>
      <c r="W671" s="139"/>
      <c r="X671" s="140">
        <v>0</v>
      </c>
      <c r="Y671" s="62">
        <v>0</v>
      </c>
      <c r="Z671" s="139"/>
      <c r="AA671" s="106" t="s">
        <v>65</v>
      </c>
      <c r="AB671" s="106">
        <v>11</v>
      </c>
    </row>
    <row r="672" spans="1:28" s="55" customFormat="1" ht="84.75" customHeight="1">
      <c r="A672" s="56" t="s">
        <v>2654</v>
      </c>
      <c r="B672" s="39" t="s">
        <v>48</v>
      </c>
      <c r="C672" s="39" t="s">
        <v>49</v>
      </c>
      <c r="D672" s="39" t="s">
        <v>2647</v>
      </c>
      <c r="E672" s="39" t="s">
        <v>2648</v>
      </c>
      <c r="F672" s="56" t="s">
        <v>2649</v>
      </c>
      <c r="G672" s="39" t="s">
        <v>2650</v>
      </c>
      <c r="H672" s="56" t="s">
        <v>2649</v>
      </c>
      <c r="I672" s="39"/>
      <c r="J672" s="39"/>
      <c r="K672" s="56" t="s">
        <v>72</v>
      </c>
      <c r="L672" s="56">
        <v>90</v>
      </c>
      <c r="M672" s="56">
        <v>231010000</v>
      </c>
      <c r="N672" s="39" t="s">
        <v>954</v>
      </c>
      <c r="O672" s="56" t="s">
        <v>2655</v>
      </c>
      <c r="P672" s="39" t="s">
        <v>57</v>
      </c>
      <c r="Q672" s="39"/>
      <c r="R672" s="18" t="s">
        <v>2652</v>
      </c>
      <c r="S672" s="39" t="s">
        <v>2653</v>
      </c>
      <c r="T672" s="138"/>
      <c r="U672" s="106"/>
      <c r="V672" s="106"/>
      <c r="W672" s="139"/>
      <c r="X672" s="140">
        <v>540000</v>
      </c>
      <c r="Y672" s="62">
        <f>X672*1.12</f>
        <v>604800</v>
      </c>
      <c r="Z672" s="139"/>
      <c r="AA672" s="106" t="s">
        <v>65</v>
      </c>
      <c r="AB672" s="106"/>
    </row>
    <row r="673" spans="1:28" s="14" customFormat="1" ht="123" customHeight="1">
      <c r="A673" s="17" t="s">
        <v>2656</v>
      </c>
      <c r="B673" s="18" t="s">
        <v>48</v>
      </c>
      <c r="C673" s="18" t="s">
        <v>49</v>
      </c>
      <c r="D673" s="37" t="s">
        <v>2657</v>
      </c>
      <c r="E673" s="24" t="s">
        <v>2658</v>
      </c>
      <c r="F673" s="17" t="s">
        <v>2626</v>
      </c>
      <c r="G673" s="24" t="s">
        <v>2658</v>
      </c>
      <c r="H673" s="17" t="s">
        <v>2626</v>
      </c>
      <c r="I673" s="17" t="s">
        <v>2659</v>
      </c>
      <c r="J673" s="17"/>
      <c r="K673" s="18" t="s">
        <v>55</v>
      </c>
      <c r="L673" s="18">
        <v>100</v>
      </c>
      <c r="M673" s="20" t="s">
        <v>56</v>
      </c>
      <c r="N673" s="18" t="s">
        <v>2604</v>
      </c>
      <c r="O673" s="21" t="s">
        <v>80</v>
      </c>
      <c r="P673" s="18" t="s">
        <v>2604</v>
      </c>
      <c r="Q673" s="18"/>
      <c r="R673" s="18" t="s">
        <v>2652</v>
      </c>
      <c r="S673" s="36" t="s">
        <v>2660</v>
      </c>
      <c r="T673" s="20"/>
      <c r="U673" s="17" t="s">
        <v>2629</v>
      </c>
      <c r="V673" s="17"/>
      <c r="W673" s="33"/>
      <c r="X673" s="22">
        <v>500000</v>
      </c>
      <c r="Y673" s="17">
        <f>X673*1.12</f>
        <v>560000</v>
      </c>
      <c r="Z673" s="18"/>
      <c r="AA673" s="18" t="s">
        <v>65</v>
      </c>
      <c r="AB673" s="18"/>
    </row>
    <row r="674" spans="1:28" s="14" customFormat="1" ht="123" customHeight="1">
      <c r="A674" s="17" t="s">
        <v>2661</v>
      </c>
      <c r="B674" s="18" t="s">
        <v>48</v>
      </c>
      <c r="C674" s="18" t="s">
        <v>49</v>
      </c>
      <c r="D674" s="37" t="s">
        <v>2657</v>
      </c>
      <c r="E674" s="24" t="s">
        <v>2658</v>
      </c>
      <c r="F674" s="17" t="s">
        <v>2626</v>
      </c>
      <c r="G674" s="24" t="s">
        <v>2658</v>
      </c>
      <c r="H674" s="17" t="s">
        <v>2626</v>
      </c>
      <c r="I674" s="17" t="s">
        <v>2662</v>
      </c>
      <c r="J674" s="17"/>
      <c r="K674" s="18" t="s">
        <v>55</v>
      </c>
      <c r="L674" s="18">
        <v>100</v>
      </c>
      <c r="M674" s="20" t="s">
        <v>56</v>
      </c>
      <c r="N674" s="18" t="s">
        <v>57</v>
      </c>
      <c r="O674" s="21" t="s">
        <v>202</v>
      </c>
      <c r="P674" s="18" t="s">
        <v>57</v>
      </c>
      <c r="Q674" s="18"/>
      <c r="R674" s="18" t="s">
        <v>2652</v>
      </c>
      <c r="S674" s="18" t="s">
        <v>2613</v>
      </c>
      <c r="T674" s="20"/>
      <c r="U674" s="17" t="s">
        <v>2629</v>
      </c>
      <c r="V674" s="17"/>
      <c r="W674" s="33"/>
      <c r="X674" s="22">
        <v>74553.57</v>
      </c>
      <c r="Y674" s="17">
        <v>83500</v>
      </c>
      <c r="Z674" s="18"/>
      <c r="AA674" s="18" t="s">
        <v>65</v>
      </c>
      <c r="AB674" s="18"/>
    </row>
    <row r="675" spans="1:28" s="4" customFormat="1" ht="19.5" customHeight="1">
      <c r="A675" s="168" t="s">
        <v>2663</v>
      </c>
      <c r="B675" s="169"/>
      <c r="C675" s="169"/>
      <c r="D675" s="169"/>
      <c r="E675" s="169"/>
      <c r="F675" s="170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41">
        <f>SUM(X663:X674)</f>
        <v>3805961.57</v>
      </c>
      <c r="Y675" s="141">
        <f>SUM(Y663:Y674)</f>
        <v>4262676.96</v>
      </c>
      <c r="Z675" s="18"/>
      <c r="AA675" s="68"/>
      <c r="AB675" s="18"/>
    </row>
    <row r="676" spans="1:28" ht="48" customHeight="1">
      <c r="A676" s="17" t="s">
        <v>2664</v>
      </c>
      <c r="B676" s="18" t="s">
        <v>48</v>
      </c>
      <c r="C676" s="18" t="s">
        <v>49</v>
      </c>
      <c r="D676" s="18" t="s">
        <v>2665</v>
      </c>
      <c r="E676" s="18" t="s">
        <v>2666</v>
      </c>
      <c r="F676" s="18"/>
      <c r="G676" s="18" t="s">
        <v>2666</v>
      </c>
      <c r="H676" s="18"/>
      <c r="I676" s="17" t="s">
        <v>2667</v>
      </c>
      <c r="J676" s="17"/>
      <c r="K676" s="18" t="s">
        <v>55</v>
      </c>
      <c r="L676" s="18">
        <v>100</v>
      </c>
      <c r="M676" s="20" t="s">
        <v>56</v>
      </c>
      <c r="N676" s="18" t="s">
        <v>57</v>
      </c>
      <c r="O676" s="21" t="s">
        <v>213</v>
      </c>
      <c r="P676" s="18" t="s">
        <v>57</v>
      </c>
      <c r="Q676" s="18"/>
      <c r="R676" s="36" t="s">
        <v>2668</v>
      </c>
      <c r="S676" s="18" t="s">
        <v>61</v>
      </c>
      <c r="T676" s="20"/>
      <c r="U676" s="26"/>
      <c r="V676" s="17"/>
      <c r="W676" s="19"/>
      <c r="X676" s="23">
        <v>196428</v>
      </c>
      <c r="Y676" s="23">
        <f aca="true" t="shared" si="27" ref="Y676:Y685">X676*1.12</f>
        <v>219999.36000000002</v>
      </c>
      <c r="Z676" s="17"/>
      <c r="AA676" s="18" t="s">
        <v>65</v>
      </c>
      <c r="AB676" s="18"/>
    </row>
    <row r="677" spans="1:240" s="4" customFormat="1" ht="42" customHeight="1">
      <c r="A677" s="17" t="s">
        <v>2669</v>
      </c>
      <c r="B677" s="18" t="s">
        <v>48</v>
      </c>
      <c r="C677" s="18" t="s">
        <v>49</v>
      </c>
      <c r="D677" s="37" t="s">
        <v>2670</v>
      </c>
      <c r="E677" s="24" t="s">
        <v>2671</v>
      </c>
      <c r="F677" s="24" t="s">
        <v>2672</v>
      </c>
      <c r="G677" s="24" t="s">
        <v>2671</v>
      </c>
      <c r="H677" s="24" t="s">
        <v>2672</v>
      </c>
      <c r="I677" s="17" t="s">
        <v>2673</v>
      </c>
      <c r="J677" s="17"/>
      <c r="K677" s="18" t="s">
        <v>55</v>
      </c>
      <c r="L677" s="18">
        <v>100</v>
      </c>
      <c r="M677" s="20" t="s">
        <v>56</v>
      </c>
      <c r="N677" s="18" t="s">
        <v>57</v>
      </c>
      <c r="O677" s="17" t="s">
        <v>87</v>
      </c>
      <c r="P677" s="18" t="s">
        <v>57</v>
      </c>
      <c r="Q677" s="18"/>
      <c r="R677" s="36" t="s">
        <v>2668</v>
      </c>
      <c r="S677" s="36" t="s">
        <v>2339</v>
      </c>
      <c r="T677" s="20"/>
      <c r="U677" s="17" t="s">
        <v>2629</v>
      </c>
      <c r="V677" s="17"/>
      <c r="W677" s="18"/>
      <c r="X677" s="23">
        <v>223214</v>
      </c>
      <c r="Y677" s="23">
        <f t="shared" si="27"/>
        <v>249999.68000000002</v>
      </c>
      <c r="Z677" s="18"/>
      <c r="AA677" s="18" t="s">
        <v>65</v>
      </c>
      <c r="AB677" s="18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</row>
    <row r="678" spans="1:28" ht="50.25" customHeight="1">
      <c r="A678" s="17" t="s">
        <v>2674</v>
      </c>
      <c r="B678" s="18" t="s">
        <v>48</v>
      </c>
      <c r="C678" s="18" t="s">
        <v>49</v>
      </c>
      <c r="D678" s="37" t="s">
        <v>2675</v>
      </c>
      <c r="E678" s="24" t="s">
        <v>2676</v>
      </c>
      <c r="F678" s="24" t="s">
        <v>2677</v>
      </c>
      <c r="G678" s="24" t="s">
        <v>2678</v>
      </c>
      <c r="H678" s="17" t="s">
        <v>2679</v>
      </c>
      <c r="I678" s="17"/>
      <c r="J678" s="17"/>
      <c r="K678" s="18" t="s">
        <v>55</v>
      </c>
      <c r="L678" s="18">
        <v>100</v>
      </c>
      <c r="M678" s="20" t="s">
        <v>56</v>
      </c>
      <c r="N678" s="18" t="s">
        <v>57</v>
      </c>
      <c r="O678" s="21" t="s">
        <v>58</v>
      </c>
      <c r="P678" s="18" t="s">
        <v>57</v>
      </c>
      <c r="Q678" s="18"/>
      <c r="R678" s="36" t="s">
        <v>2668</v>
      </c>
      <c r="S678" s="36" t="s">
        <v>2339</v>
      </c>
      <c r="T678" s="20"/>
      <c r="U678" s="17" t="s">
        <v>2629</v>
      </c>
      <c r="V678" s="17"/>
      <c r="W678" s="18"/>
      <c r="X678" s="23">
        <v>1851054</v>
      </c>
      <c r="Y678" s="23">
        <f>X678*1.12</f>
        <v>2073180.4800000002</v>
      </c>
      <c r="Z678" s="18"/>
      <c r="AA678" s="18" t="s">
        <v>65</v>
      </c>
      <c r="AB678" s="18"/>
    </row>
    <row r="679" spans="1:28" ht="53.25" customHeight="1">
      <c r="A679" s="17" t="s">
        <v>2680</v>
      </c>
      <c r="B679" s="18" t="s">
        <v>48</v>
      </c>
      <c r="C679" s="18" t="s">
        <v>49</v>
      </c>
      <c r="D679" s="18" t="s">
        <v>2681</v>
      </c>
      <c r="E679" s="18" t="s">
        <v>2682</v>
      </c>
      <c r="F679" s="17" t="s">
        <v>2683</v>
      </c>
      <c r="G679" s="18" t="s">
        <v>2684</v>
      </c>
      <c r="H679" s="24" t="s">
        <v>2685</v>
      </c>
      <c r="I679" s="17" t="s">
        <v>2686</v>
      </c>
      <c r="J679" s="17"/>
      <c r="K679" s="18" t="s">
        <v>55</v>
      </c>
      <c r="L679" s="18">
        <v>100</v>
      </c>
      <c r="M679" s="20" t="s">
        <v>56</v>
      </c>
      <c r="N679" s="18" t="s">
        <v>57</v>
      </c>
      <c r="O679" s="21" t="s">
        <v>58</v>
      </c>
      <c r="P679" s="18" t="s">
        <v>57</v>
      </c>
      <c r="Q679" s="18"/>
      <c r="R679" s="36" t="s">
        <v>2668</v>
      </c>
      <c r="S679" s="36" t="s">
        <v>2339</v>
      </c>
      <c r="T679" s="20"/>
      <c r="U679" s="17" t="s">
        <v>2629</v>
      </c>
      <c r="V679" s="17"/>
      <c r="W679" s="18"/>
      <c r="X679" s="23">
        <v>767654</v>
      </c>
      <c r="Y679" s="23">
        <f>X679*1.12</f>
        <v>859772.4800000001</v>
      </c>
      <c r="Z679" s="18"/>
      <c r="AA679" s="18" t="s">
        <v>65</v>
      </c>
      <c r="AB679" s="18"/>
    </row>
    <row r="680" spans="1:28" s="142" customFormat="1" ht="58.5" customHeight="1">
      <c r="A680" s="17" t="s">
        <v>2687</v>
      </c>
      <c r="B680" s="18" t="s">
        <v>48</v>
      </c>
      <c r="C680" s="18" t="s">
        <v>49</v>
      </c>
      <c r="D680" s="18" t="s">
        <v>2688</v>
      </c>
      <c r="E680" s="18" t="s">
        <v>2689</v>
      </c>
      <c r="F680" s="17" t="s">
        <v>2690</v>
      </c>
      <c r="G680" s="18" t="s">
        <v>2691</v>
      </c>
      <c r="H680" s="17" t="s">
        <v>2692</v>
      </c>
      <c r="I680" s="17"/>
      <c r="J680" s="17"/>
      <c r="K680" s="18" t="s">
        <v>72</v>
      </c>
      <c r="L680" s="17">
        <v>100</v>
      </c>
      <c r="M680" s="20" t="s">
        <v>56</v>
      </c>
      <c r="N680" s="18" t="s">
        <v>57</v>
      </c>
      <c r="O680" s="17" t="s">
        <v>80</v>
      </c>
      <c r="P680" s="18" t="s">
        <v>57</v>
      </c>
      <c r="Q680" s="18"/>
      <c r="R680" s="36" t="s">
        <v>2668</v>
      </c>
      <c r="S680" s="36" t="s">
        <v>2339</v>
      </c>
      <c r="T680" s="54"/>
      <c r="U680" s="22"/>
      <c r="V680" s="17"/>
      <c r="W680" s="18"/>
      <c r="X680" s="23">
        <v>178571.42857142855</v>
      </c>
      <c r="Y680" s="23">
        <f t="shared" si="27"/>
        <v>200000</v>
      </c>
      <c r="Z680" s="18"/>
      <c r="AA680" s="18" t="s">
        <v>65</v>
      </c>
      <c r="AB680" s="18"/>
    </row>
    <row r="681" spans="1:28" s="142" customFormat="1" ht="58.5" customHeight="1">
      <c r="A681" s="17" t="s">
        <v>2693</v>
      </c>
      <c r="B681" s="18" t="s">
        <v>48</v>
      </c>
      <c r="C681" s="18" t="s">
        <v>49</v>
      </c>
      <c r="D681" s="18" t="s">
        <v>2694</v>
      </c>
      <c r="E681" s="18" t="s">
        <v>2695</v>
      </c>
      <c r="F681" s="17" t="s">
        <v>2690</v>
      </c>
      <c r="G681" s="18" t="s">
        <v>2696</v>
      </c>
      <c r="H681" s="17" t="s">
        <v>2697</v>
      </c>
      <c r="I681" s="17"/>
      <c r="J681" s="17"/>
      <c r="K681" s="18" t="s">
        <v>72</v>
      </c>
      <c r="L681" s="17">
        <v>100</v>
      </c>
      <c r="M681" s="20" t="s">
        <v>56</v>
      </c>
      <c r="N681" s="18" t="s">
        <v>57</v>
      </c>
      <c r="O681" s="17" t="s">
        <v>80</v>
      </c>
      <c r="P681" s="18" t="s">
        <v>57</v>
      </c>
      <c r="Q681" s="18"/>
      <c r="R681" s="36" t="s">
        <v>2668</v>
      </c>
      <c r="S681" s="36" t="s">
        <v>2339</v>
      </c>
      <c r="T681" s="54"/>
      <c r="U681" s="22"/>
      <c r="V681" s="17"/>
      <c r="W681" s="18"/>
      <c r="X681" s="23">
        <v>0</v>
      </c>
      <c r="Y681" s="23">
        <f>X681*1.12</f>
        <v>0</v>
      </c>
      <c r="Z681" s="18"/>
      <c r="AA681" s="18" t="s">
        <v>65</v>
      </c>
      <c r="AB681" s="18">
        <v>6</v>
      </c>
    </row>
    <row r="682" spans="1:28" s="142" customFormat="1" ht="58.5" customHeight="1">
      <c r="A682" s="17" t="s">
        <v>2698</v>
      </c>
      <c r="B682" s="18" t="s">
        <v>48</v>
      </c>
      <c r="C682" s="18" t="s">
        <v>49</v>
      </c>
      <c r="D682" s="18" t="s">
        <v>2694</v>
      </c>
      <c r="E682" s="18" t="s">
        <v>2695</v>
      </c>
      <c r="F682" s="17" t="s">
        <v>2690</v>
      </c>
      <c r="G682" s="18" t="s">
        <v>2696</v>
      </c>
      <c r="H682" s="17" t="s">
        <v>2697</v>
      </c>
      <c r="I682" s="17" t="s">
        <v>2699</v>
      </c>
      <c r="J682" s="17"/>
      <c r="K682" s="18" t="s">
        <v>72</v>
      </c>
      <c r="L682" s="17">
        <v>100</v>
      </c>
      <c r="M682" s="20" t="s">
        <v>56</v>
      </c>
      <c r="N682" s="18" t="s">
        <v>57</v>
      </c>
      <c r="O682" s="17" t="s">
        <v>80</v>
      </c>
      <c r="P682" s="18" t="s">
        <v>57</v>
      </c>
      <c r="Q682" s="18"/>
      <c r="R682" s="36" t="s">
        <v>2668</v>
      </c>
      <c r="S682" s="36" t="s">
        <v>2339</v>
      </c>
      <c r="T682" s="54"/>
      <c r="U682" s="22"/>
      <c r="V682" s="17"/>
      <c r="W682" s="18"/>
      <c r="X682" s="23">
        <v>267857.14285714284</v>
      </c>
      <c r="Y682" s="23">
        <f>X682*1.12</f>
        <v>300000</v>
      </c>
      <c r="Z682" s="18"/>
      <c r="AA682" s="18" t="s">
        <v>65</v>
      </c>
      <c r="AB682" s="18"/>
    </row>
    <row r="683" spans="1:28" s="142" customFormat="1" ht="58.5" customHeight="1">
      <c r="A683" s="17" t="s">
        <v>2700</v>
      </c>
      <c r="B683" s="18" t="s">
        <v>48</v>
      </c>
      <c r="C683" s="18" t="s">
        <v>49</v>
      </c>
      <c r="D683" s="18" t="s">
        <v>2701</v>
      </c>
      <c r="E683" s="18" t="s">
        <v>2702</v>
      </c>
      <c r="F683" s="18" t="s">
        <v>2703</v>
      </c>
      <c r="G683" s="18" t="s">
        <v>2702</v>
      </c>
      <c r="H683" s="18" t="s">
        <v>2703</v>
      </c>
      <c r="I683" s="18" t="s">
        <v>2704</v>
      </c>
      <c r="J683" s="18"/>
      <c r="K683" s="18" t="s">
        <v>55</v>
      </c>
      <c r="L683" s="18">
        <v>100</v>
      </c>
      <c r="M683" s="20" t="s">
        <v>56</v>
      </c>
      <c r="N683" s="18" t="s">
        <v>57</v>
      </c>
      <c r="O683" s="29" t="s">
        <v>58</v>
      </c>
      <c r="P683" s="18" t="s">
        <v>57</v>
      </c>
      <c r="Q683" s="18"/>
      <c r="R683" s="36" t="s">
        <v>2668</v>
      </c>
      <c r="S683" s="36" t="s">
        <v>2339</v>
      </c>
      <c r="T683" s="18"/>
      <c r="U683" s="18"/>
      <c r="V683" s="18"/>
      <c r="W683" s="18"/>
      <c r="X683" s="33">
        <v>267857</v>
      </c>
      <c r="Y683" s="23">
        <f t="shared" si="27"/>
        <v>299999.84</v>
      </c>
      <c r="Z683" s="18"/>
      <c r="AA683" s="18" t="s">
        <v>65</v>
      </c>
      <c r="AB683" s="18"/>
    </row>
    <row r="684" spans="1:28" s="142" customFormat="1" ht="58.5" customHeight="1">
      <c r="A684" s="17" t="s">
        <v>2705</v>
      </c>
      <c r="B684" s="29" t="s">
        <v>48</v>
      </c>
      <c r="C684" s="29" t="s">
        <v>49</v>
      </c>
      <c r="D684" s="29" t="s">
        <v>2706</v>
      </c>
      <c r="E684" s="29" t="s">
        <v>2707</v>
      </c>
      <c r="F684" s="29" t="s">
        <v>2708</v>
      </c>
      <c r="G684" s="29" t="s">
        <v>2709</v>
      </c>
      <c r="H684" s="29" t="s">
        <v>2710</v>
      </c>
      <c r="I684" s="29" t="s">
        <v>2711</v>
      </c>
      <c r="J684" s="29"/>
      <c r="K684" s="18" t="s">
        <v>55</v>
      </c>
      <c r="L684" s="18">
        <v>100</v>
      </c>
      <c r="M684" s="20" t="s">
        <v>56</v>
      </c>
      <c r="N684" s="18" t="s">
        <v>57</v>
      </c>
      <c r="O684" s="29" t="s">
        <v>58</v>
      </c>
      <c r="P684" s="18" t="s">
        <v>57</v>
      </c>
      <c r="Q684" s="18"/>
      <c r="R684" s="36" t="s">
        <v>2668</v>
      </c>
      <c r="S684" s="36" t="s">
        <v>2339</v>
      </c>
      <c r="T684" s="18"/>
      <c r="U684" s="18"/>
      <c r="V684" s="18"/>
      <c r="W684" s="18"/>
      <c r="X684" s="33">
        <v>75000</v>
      </c>
      <c r="Y684" s="23">
        <f t="shared" si="27"/>
        <v>84000.00000000001</v>
      </c>
      <c r="Z684" s="18"/>
      <c r="AA684" s="18" t="s">
        <v>65</v>
      </c>
      <c r="AB684" s="18"/>
    </row>
    <row r="685" spans="1:28" s="142" customFormat="1" ht="64.5" customHeight="1">
      <c r="A685" s="17" t="s">
        <v>2712</v>
      </c>
      <c r="B685" s="29" t="s">
        <v>48</v>
      </c>
      <c r="C685" s="29" t="s">
        <v>49</v>
      </c>
      <c r="D685" s="29" t="s">
        <v>2713</v>
      </c>
      <c r="E685" s="29" t="s">
        <v>2714</v>
      </c>
      <c r="F685" s="29" t="s">
        <v>2715</v>
      </c>
      <c r="G685" s="29" t="s">
        <v>2716</v>
      </c>
      <c r="H685" s="29" t="s">
        <v>2717</v>
      </c>
      <c r="I685" s="29"/>
      <c r="J685" s="29"/>
      <c r="K685" s="18" t="s">
        <v>55</v>
      </c>
      <c r="L685" s="18">
        <v>100</v>
      </c>
      <c r="M685" s="20" t="s">
        <v>56</v>
      </c>
      <c r="N685" s="18" t="s">
        <v>57</v>
      </c>
      <c r="O685" s="29" t="s">
        <v>58</v>
      </c>
      <c r="P685" s="18" t="s">
        <v>57</v>
      </c>
      <c r="Q685" s="18"/>
      <c r="R685" s="36" t="s">
        <v>2668</v>
      </c>
      <c r="S685" s="36" t="s">
        <v>2339</v>
      </c>
      <c r="T685" s="18"/>
      <c r="U685" s="18"/>
      <c r="V685" s="18"/>
      <c r="W685" s="18"/>
      <c r="X685" s="33">
        <v>130000</v>
      </c>
      <c r="Y685" s="23">
        <f t="shared" si="27"/>
        <v>145600</v>
      </c>
      <c r="Z685" s="18"/>
      <c r="AA685" s="18" t="s">
        <v>65</v>
      </c>
      <c r="AB685" s="18"/>
    </row>
    <row r="686" spans="1:28" ht="55.5" customHeight="1">
      <c r="A686" s="17" t="s">
        <v>2718</v>
      </c>
      <c r="B686" s="18" t="s">
        <v>204</v>
      </c>
      <c r="C686" s="18" t="s">
        <v>49</v>
      </c>
      <c r="D686" s="18" t="s">
        <v>2719</v>
      </c>
      <c r="E686" s="18" t="s">
        <v>2720</v>
      </c>
      <c r="F686" s="18" t="s">
        <v>2721</v>
      </c>
      <c r="G686" s="18" t="s">
        <v>2720</v>
      </c>
      <c r="H686" s="18" t="s">
        <v>2721</v>
      </c>
      <c r="I686" s="18"/>
      <c r="J686" s="18"/>
      <c r="K686" s="18" t="s">
        <v>55</v>
      </c>
      <c r="L686" s="18">
        <v>100</v>
      </c>
      <c r="M686" s="18">
        <v>231010000</v>
      </c>
      <c r="N686" s="18" t="s">
        <v>57</v>
      </c>
      <c r="O686" s="18" t="s">
        <v>173</v>
      </c>
      <c r="P686" s="18" t="s">
        <v>57</v>
      </c>
      <c r="Q686" s="18"/>
      <c r="R686" s="18" t="s">
        <v>2668</v>
      </c>
      <c r="S686" s="18" t="s">
        <v>2339</v>
      </c>
      <c r="T686" s="18"/>
      <c r="U686" s="18"/>
      <c r="V686" s="17"/>
      <c r="W686" s="33"/>
      <c r="X686" s="23">
        <v>150000</v>
      </c>
      <c r="Y686" s="23">
        <v>168000.00000000003</v>
      </c>
      <c r="Z686" s="17"/>
      <c r="AA686" s="18" t="s">
        <v>65</v>
      </c>
      <c r="AB686" s="18"/>
    </row>
    <row r="687" spans="1:238" s="4" customFormat="1" ht="110.25" customHeight="1">
      <c r="A687" s="17" t="s">
        <v>2722</v>
      </c>
      <c r="B687" s="18" t="s">
        <v>204</v>
      </c>
      <c r="C687" s="18" t="s">
        <v>49</v>
      </c>
      <c r="D687" s="18" t="s">
        <v>2723</v>
      </c>
      <c r="E687" s="18" t="s">
        <v>2724</v>
      </c>
      <c r="F687" s="18" t="s">
        <v>2725</v>
      </c>
      <c r="G687" s="18" t="s">
        <v>2724</v>
      </c>
      <c r="H687" s="18" t="s">
        <v>2725</v>
      </c>
      <c r="I687" s="18" t="s">
        <v>2726</v>
      </c>
      <c r="J687" s="18"/>
      <c r="K687" s="18" t="s">
        <v>55</v>
      </c>
      <c r="L687" s="18">
        <v>100</v>
      </c>
      <c r="M687" s="18">
        <v>231010000</v>
      </c>
      <c r="N687" s="18" t="s">
        <v>57</v>
      </c>
      <c r="O687" s="21" t="s">
        <v>80</v>
      </c>
      <c r="P687" s="18" t="s">
        <v>57</v>
      </c>
      <c r="Q687" s="18"/>
      <c r="R687" s="18" t="s">
        <v>2668</v>
      </c>
      <c r="S687" s="18" t="s">
        <v>2339</v>
      </c>
      <c r="T687" s="20"/>
      <c r="U687" s="17"/>
      <c r="V687" s="17"/>
      <c r="W687" s="33"/>
      <c r="X687" s="33">
        <v>600000</v>
      </c>
      <c r="Y687" s="23">
        <v>672000.0000000001</v>
      </c>
      <c r="Z687" s="17"/>
      <c r="AA687" s="18" t="s">
        <v>65</v>
      </c>
      <c r="AB687" s="18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</row>
    <row r="688" spans="1:28" ht="80.25" customHeight="1">
      <c r="A688" s="17" t="s">
        <v>2727</v>
      </c>
      <c r="B688" s="18" t="s">
        <v>204</v>
      </c>
      <c r="C688" s="18" t="s">
        <v>49</v>
      </c>
      <c r="D688" s="18" t="s">
        <v>2723</v>
      </c>
      <c r="E688" s="18" t="s">
        <v>2724</v>
      </c>
      <c r="F688" s="18" t="s">
        <v>2725</v>
      </c>
      <c r="G688" s="18" t="s">
        <v>2724</v>
      </c>
      <c r="H688" s="18" t="s">
        <v>2725</v>
      </c>
      <c r="I688" s="18" t="s">
        <v>2728</v>
      </c>
      <c r="J688" s="18"/>
      <c r="K688" s="18" t="s">
        <v>72</v>
      </c>
      <c r="L688" s="18">
        <v>100</v>
      </c>
      <c r="M688" s="18">
        <v>231010000</v>
      </c>
      <c r="N688" s="18" t="s">
        <v>57</v>
      </c>
      <c r="O688" s="21" t="s">
        <v>1067</v>
      </c>
      <c r="P688" s="18" t="s">
        <v>57</v>
      </c>
      <c r="Q688" s="18"/>
      <c r="R688" s="18" t="s">
        <v>2729</v>
      </c>
      <c r="S688" s="18" t="s">
        <v>2339</v>
      </c>
      <c r="T688" s="20"/>
      <c r="U688" s="17"/>
      <c r="V688" s="17"/>
      <c r="W688" s="33"/>
      <c r="X688" s="33">
        <v>456000</v>
      </c>
      <c r="Y688" s="23">
        <v>510720.00000000006</v>
      </c>
      <c r="Z688" s="17"/>
      <c r="AA688" s="18" t="s">
        <v>65</v>
      </c>
      <c r="AB688" s="18"/>
    </row>
    <row r="689" spans="1:28" s="143" customFormat="1" ht="103.5" customHeight="1">
      <c r="A689" s="17" t="s">
        <v>2730</v>
      </c>
      <c r="B689" s="18" t="s">
        <v>204</v>
      </c>
      <c r="C689" s="18" t="s">
        <v>49</v>
      </c>
      <c r="D689" s="18" t="s">
        <v>2731</v>
      </c>
      <c r="E689" s="18" t="s">
        <v>2732</v>
      </c>
      <c r="F689" s="18"/>
      <c r="G689" s="18" t="s">
        <v>2733</v>
      </c>
      <c r="H689" s="18"/>
      <c r="I689" s="18" t="s">
        <v>2734</v>
      </c>
      <c r="J689" s="18"/>
      <c r="K689" s="18" t="s">
        <v>72</v>
      </c>
      <c r="L689" s="18">
        <v>50</v>
      </c>
      <c r="M689" s="18">
        <v>231010000</v>
      </c>
      <c r="N689" s="18" t="s">
        <v>57</v>
      </c>
      <c r="O689" s="18" t="s">
        <v>113</v>
      </c>
      <c r="P689" s="18" t="s">
        <v>57</v>
      </c>
      <c r="Q689" s="18"/>
      <c r="R689" s="18" t="s">
        <v>2668</v>
      </c>
      <c r="S689" s="36" t="s">
        <v>2339</v>
      </c>
      <c r="T689" s="20"/>
      <c r="U689" s="17"/>
      <c r="V689" s="17"/>
      <c r="W689" s="23"/>
      <c r="X689" s="23">
        <v>0</v>
      </c>
      <c r="Y689" s="23">
        <v>0</v>
      </c>
      <c r="Z689" s="18"/>
      <c r="AA689" s="18" t="s">
        <v>65</v>
      </c>
      <c r="AB689" s="18">
        <v>11</v>
      </c>
    </row>
    <row r="690" spans="1:28" s="143" customFormat="1" ht="103.5" customHeight="1">
      <c r="A690" s="17" t="s">
        <v>2735</v>
      </c>
      <c r="B690" s="18" t="s">
        <v>204</v>
      </c>
      <c r="C690" s="18" t="s">
        <v>49</v>
      </c>
      <c r="D690" s="18" t="s">
        <v>2731</v>
      </c>
      <c r="E690" s="18" t="s">
        <v>2732</v>
      </c>
      <c r="F690" s="18"/>
      <c r="G690" s="18" t="s">
        <v>2733</v>
      </c>
      <c r="H690" s="18"/>
      <c r="I690" s="18" t="s">
        <v>2734</v>
      </c>
      <c r="J690" s="18"/>
      <c r="K690" s="18" t="s">
        <v>72</v>
      </c>
      <c r="L690" s="18">
        <v>50</v>
      </c>
      <c r="M690" s="18">
        <v>231010000</v>
      </c>
      <c r="N690" s="18" t="s">
        <v>57</v>
      </c>
      <c r="O690" s="18" t="s">
        <v>971</v>
      </c>
      <c r="P690" s="18" t="s">
        <v>57</v>
      </c>
      <c r="Q690" s="18"/>
      <c r="R690" s="18" t="s">
        <v>2668</v>
      </c>
      <c r="S690" s="36" t="s">
        <v>2339</v>
      </c>
      <c r="T690" s="20"/>
      <c r="U690" s="17"/>
      <c r="V690" s="17"/>
      <c r="W690" s="23"/>
      <c r="X690" s="23">
        <v>5357143</v>
      </c>
      <c r="Y690" s="23">
        <v>6000000.16</v>
      </c>
      <c r="Z690" s="18"/>
      <c r="AA690" s="18" t="s">
        <v>65</v>
      </c>
      <c r="AB690" s="18"/>
    </row>
    <row r="691" spans="1:28" s="143" customFormat="1" ht="78" customHeight="1">
      <c r="A691" s="17" t="s">
        <v>2736</v>
      </c>
      <c r="B691" s="18" t="s">
        <v>48</v>
      </c>
      <c r="C691" s="18" t="s">
        <v>49</v>
      </c>
      <c r="D691" s="18" t="s">
        <v>2737</v>
      </c>
      <c r="E691" s="18" t="s">
        <v>2738</v>
      </c>
      <c r="F691" s="18" t="s">
        <v>2739</v>
      </c>
      <c r="G691" s="18" t="s">
        <v>2740</v>
      </c>
      <c r="H691" s="18" t="s">
        <v>2741</v>
      </c>
      <c r="I691" s="39" t="s">
        <v>2742</v>
      </c>
      <c r="J691" s="39"/>
      <c r="K691" s="18" t="s">
        <v>55</v>
      </c>
      <c r="L691" s="17">
        <v>100</v>
      </c>
      <c r="M691" s="17">
        <v>231010000</v>
      </c>
      <c r="N691" s="18" t="s">
        <v>57</v>
      </c>
      <c r="O691" s="29" t="s">
        <v>202</v>
      </c>
      <c r="P691" s="18" t="s">
        <v>57</v>
      </c>
      <c r="Q691" s="18"/>
      <c r="R691" s="36" t="s">
        <v>2743</v>
      </c>
      <c r="S691" s="18" t="s">
        <v>2744</v>
      </c>
      <c r="T691" s="20"/>
      <c r="U691" s="18"/>
      <c r="V691" s="17"/>
      <c r="W691" s="78"/>
      <c r="X691" s="67">
        <v>0</v>
      </c>
      <c r="Y691" s="67">
        <v>0</v>
      </c>
      <c r="Z691" s="18"/>
      <c r="AA691" s="18" t="s">
        <v>65</v>
      </c>
      <c r="AB691" s="18" t="s">
        <v>2745</v>
      </c>
    </row>
    <row r="692" spans="1:28" s="143" customFormat="1" ht="171" customHeight="1">
      <c r="A692" s="17" t="s">
        <v>2746</v>
      </c>
      <c r="B692" s="18" t="s">
        <v>48</v>
      </c>
      <c r="C692" s="18" t="s">
        <v>49</v>
      </c>
      <c r="D692" s="18" t="s">
        <v>2737</v>
      </c>
      <c r="E692" s="18" t="s">
        <v>2738</v>
      </c>
      <c r="F692" s="18" t="s">
        <v>2739</v>
      </c>
      <c r="G692" s="18" t="s">
        <v>2740</v>
      </c>
      <c r="H692" s="18" t="s">
        <v>2741</v>
      </c>
      <c r="I692" s="39" t="s">
        <v>2747</v>
      </c>
      <c r="J692" s="39"/>
      <c r="K692" s="18" t="s">
        <v>55</v>
      </c>
      <c r="L692" s="17">
        <v>100</v>
      </c>
      <c r="M692" s="17">
        <v>231010000</v>
      </c>
      <c r="N692" s="18" t="s">
        <v>57</v>
      </c>
      <c r="O692" s="29" t="s">
        <v>96</v>
      </c>
      <c r="P692" s="18" t="s">
        <v>57</v>
      </c>
      <c r="Q692" s="18"/>
      <c r="R692" s="36" t="s">
        <v>2743</v>
      </c>
      <c r="S692" s="18" t="s">
        <v>2744</v>
      </c>
      <c r="T692" s="20"/>
      <c r="U692" s="18"/>
      <c r="V692" s="17"/>
      <c r="W692" s="78"/>
      <c r="X692" s="67">
        <v>400000</v>
      </c>
      <c r="Y692" s="67">
        <f>X692*1.12</f>
        <v>448000.00000000006</v>
      </c>
      <c r="Z692" s="18"/>
      <c r="AA692" s="18" t="s">
        <v>65</v>
      </c>
      <c r="AB692" s="18"/>
    </row>
    <row r="693" spans="1:28" s="143" customFormat="1" ht="78.75" customHeight="1">
      <c r="A693" s="17" t="s">
        <v>2748</v>
      </c>
      <c r="B693" s="18" t="s">
        <v>48</v>
      </c>
      <c r="C693" s="18" t="s">
        <v>49</v>
      </c>
      <c r="D693" s="37" t="s">
        <v>2749</v>
      </c>
      <c r="E693" s="24" t="s">
        <v>2750</v>
      </c>
      <c r="F693" s="24" t="s">
        <v>2751</v>
      </c>
      <c r="G693" s="24" t="s">
        <v>2752</v>
      </c>
      <c r="H693" s="17" t="s">
        <v>2753</v>
      </c>
      <c r="I693" s="17" t="s">
        <v>2754</v>
      </c>
      <c r="J693" s="17"/>
      <c r="K693" s="18" t="s">
        <v>55</v>
      </c>
      <c r="L693" s="18">
        <v>100</v>
      </c>
      <c r="M693" s="17">
        <v>231010000</v>
      </c>
      <c r="N693" s="18" t="s">
        <v>57</v>
      </c>
      <c r="O693" s="18" t="s">
        <v>1682</v>
      </c>
      <c r="P693" s="18" t="s">
        <v>57</v>
      </c>
      <c r="Q693" s="18"/>
      <c r="R693" s="36" t="s">
        <v>2743</v>
      </c>
      <c r="S693" s="18" t="s">
        <v>2744</v>
      </c>
      <c r="T693" s="20"/>
      <c r="U693" s="17" t="s">
        <v>2629</v>
      </c>
      <c r="V693" s="17"/>
      <c r="W693" s="18"/>
      <c r="X693" s="23">
        <v>133929</v>
      </c>
      <c r="Y693" s="23">
        <v>150000.48</v>
      </c>
      <c r="Z693" s="18"/>
      <c r="AA693" s="18"/>
      <c r="AB693" s="18"/>
    </row>
    <row r="694" spans="1:240" s="4" customFormat="1" ht="174.75" customHeight="1">
      <c r="A694" s="17" t="s">
        <v>2755</v>
      </c>
      <c r="B694" s="18" t="s">
        <v>48</v>
      </c>
      <c r="C694" s="18" t="s">
        <v>49</v>
      </c>
      <c r="D694" s="37" t="s">
        <v>2749</v>
      </c>
      <c r="E694" s="24" t="s">
        <v>2750</v>
      </c>
      <c r="F694" s="24" t="s">
        <v>2751</v>
      </c>
      <c r="G694" s="24" t="s">
        <v>2752</v>
      </c>
      <c r="H694" s="17" t="s">
        <v>2753</v>
      </c>
      <c r="I694" s="56" t="s">
        <v>2756</v>
      </c>
      <c r="J694" s="65"/>
      <c r="K694" s="18" t="s">
        <v>55</v>
      </c>
      <c r="L694" s="18">
        <v>100</v>
      </c>
      <c r="M694" s="17">
        <v>231010000</v>
      </c>
      <c r="N694" s="18" t="s">
        <v>57</v>
      </c>
      <c r="O694" s="39" t="s">
        <v>1682</v>
      </c>
      <c r="P694" s="18" t="s">
        <v>57</v>
      </c>
      <c r="Q694" s="18"/>
      <c r="R694" s="36" t="s">
        <v>2743</v>
      </c>
      <c r="S694" s="18" t="s">
        <v>2744</v>
      </c>
      <c r="T694" s="20"/>
      <c r="U694" s="17" t="s">
        <v>2629</v>
      </c>
      <c r="V694" s="17"/>
      <c r="W694" s="18"/>
      <c r="X694" s="23">
        <v>357143</v>
      </c>
      <c r="Y694" s="23">
        <v>400000.16000000003</v>
      </c>
      <c r="Z694" s="18"/>
      <c r="AA694" s="18"/>
      <c r="AB694" s="18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</row>
    <row r="695" spans="1:28" ht="89.25" customHeight="1">
      <c r="A695" s="17" t="s">
        <v>2757</v>
      </c>
      <c r="B695" s="18" t="s">
        <v>48</v>
      </c>
      <c r="C695" s="18" t="s">
        <v>49</v>
      </c>
      <c r="D695" s="18" t="s">
        <v>2758</v>
      </c>
      <c r="E695" s="18" t="s">
        <v>2759</v>
      </c>
      <c r="F695" s="18" t="s">
        <v>2760</v>
      </c>
      <c r="G695" s="18" t="s">
        <v>2761</v>
      </c>
      <c r="H695" s="17" t="s">
        <v>2762</v>
      </c>
      <c r="I695" s="17" t="s">
        <v>2763</v>
      </c>
      <c r="J695" s="17"/>
      <c r="K695" s="18" t="s">
        <v>55</v>
      </c>
      <c r="L695" s="18">
        <v>100</v>
      </c>
      <c r="M695" s="17">
        <v>231010000</v>
      </c>
      <c r="N695" s="18" t="s">
        <v>57</v>
      </c>
      <c r="O695" s="21" t="s">
        <v>58</v>
      </c>
      <c r="P695" s="18" t="s">
        <v>57</v>
      </c>
      <c r="Q695" s="18"/>
      <c r="R695" s="36" t="s">
        <v>2743</v>
      </c>
      <c r="S695" s="36" t="s">
        <v>2339</v>
      </c>
      <c r="T695" s="144"/>
      <c r="U695" s="135"/>
      <c r="V695" s="17"/>
      <c r="W695" s="68"/>
      <c r="X695" s="67">
        <v>535714.2857142857</v>
      </c>
      <c r="Y695" s="67">
        <f>X695*1.12</f>
        <v>600000</v>
      </c>
      <c r="Z695" s="18"/>
      <c r="AA695" s="18" t="s">
        <v>65</v>
      </c>
      <c r="AB695" s="18"/>
    </row>
    <row r="696" spans="1:28" ht="139.5" customHeight="1">
      <c r="A696" s="17" t="s">
        <v>2764</v>
      </c>
      <c r="B696" s="18" t="s">
        <v>48</v>
      </c>
      <c r="C696" s="18" t="s">
        <v>49</v>
      </c>
      <c r="D696" s="18" t="s">
        <v>2765</v>
      </c>
      <c r="E696" s="17" t="s">
        <v>2766</v>
      </c>
      <c r="F696" s="17" t="s">
        <v>2767</v>
      </c>
      <c r="G696" s="17" t="s">
        <v>2767</v>
      </c>
      <c r="H696" s="18" t="s">
        <v>2766</v>
      </c>
      <c r="I696" s="17" t="s">
        <v>2768</v>
      </c>
      <c r="J696" s="17"/>
      <c r="K696" s="18" t="s">
        <v>55</v>
      </c>
      <c r="L696" s="18">
        <v>100</v>
      </c>
      <c r="M696" s="20" t="s">
        <v>56</v>
      </c>
      <c r="N696" s="18" t="s">
        <v>57</v>
      </c>
      <c r="O696" s="18" t="s">
        <v>73</v>
      </c>
      <c r="P696" s="18" t="s">
        <v>57</v>
      </c>
      <c r="Q696" s="18"/>
      <c r="R696" s="18" t="s">
        <v>2668</v>
      </c>
      <c r="S696" s="36" t="s">
        <v>2339</v>
      </c>
      <c r="T696" s="144"/>
      <c r="U696" s="135"/>
      <c r="V696" s="17"/>
      <c r="W696" s="68"/>
      <c r="X696" s="67">
        <v>29999.999999999996</v>
      </c>
      <c r="Y696" s="23">
        <f aca="true" t="shared" si="28" ref="Y696:Y701">X696*1.12</f>
        <v>33600</v>
      </c>
      <c r="Z696" s="68"/>
      <c r="AA696" s="12" t="s">
        <v>65</v>
      </c>
      <c r="AB696" s="18"/>
    </row>
    <row r="697" spans="1:240" s="4" customFormat="1" ht="42" customHeight="1">
      <c r="A697" s="17" t="s">
        <v>2769</v>
      </c>
      <c r="B697" s="18" t="s">
        <v>48</v>
      </c>
      <c r="C697" s="18" t="s">
        <v>49</v>
      </c>
      <c r="D697" s="18" t="s">
        <v>2770</v>
      </c>
      <c r="E697" s="18" t="s">
        <v>2771</v>
      </c>
      <c r="F697" s="17" t="s">
        <v>2772</v>
      </c>
      <c r="G697" s="18" t="s">
        <v>2773</v>
      </c>
      <c r="H697" s="17" t="s">
        <v>2774</v>
      </c>
      <c r="I697" s="18" t="s">
        <v>2775</v>
      </c>
      <c r="J697" s="18"/>
      <c r="K697" s="18" t="s">
        <v>55</v>
      </c>
      <c r="L697" s="19">
        <v>100</v>
      </c>
      <c r="M697" s="20" t="s">
        <v>56</v>
      </c>
      <c r="N697" s="18" t="s">
        <v>57</v>
      </c>
      <c r="O697" s="18" t="s">
        <v>107</v>
      </c>
      <c r="P697" s="18" t="s">
        <v>57</v>
      </c>
      <c r="Q697" s="18"/>
      <c r="R697" s="36" t="s">
        <v>2668</v>
      </c>
      <c r="S697" s="48" t="s">
        <v>61</v>
      </c>
      <c r="T697" s="20"/>
      <c r="U697" s="18"/>
      <c r="V697" s="33"/>
      <c r="W697" s="33"/>
      <c r="X697" s="33">
        <v>200000</v>
      </c>
      <c r="Y697" s="23">
        <f t="shared" si="28"/>
        <v>224000.00000000003</v>
      </c>
      <c r="Z697" s="18"/>
      <c r="AA697" s="12" t="s">
        <v>65</v>
      </c>
      <c r="AB697" s="18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</row>
    <row r="698" spans="1:28" ht="81" customHeight="1">
      <c r="A698" s="17" t="s">
        <v>2776</v>
      </c>
      <c r="B698" s="18" t="s">
        <v>48</v>
      </c>
      <c r="C698" s="18" t="s">
        <v>49</v>
      </c>
      <c r="D698" s="18" t="s">
        <v>2777</v>
      </c>
      <c r="E698" s="18" t="s">
        <v>2778</v>
      </c>
      <c r="F698" s="17" t="s">
        <v>2779</v>
      </c>
      <c r="G698" s="18" t="s">
        <v>2780</v>
      </c>
      <c r="H698" s="18" t="s">
        <v>2781</v>
      </c>
      <c r="I698" s="17"/>
      <c r="J698" s="17"/>
      <c r="K698" s="18" t="s">
        <v>55</v>
      </c>
      <c r="L698" s="18">
        <v>100</v>
      </c>
      <c r="M698" s="20" t="s">
        <v>56</v>
      </c>
      <c r="N698" s="18" t="s">
        <v>57</v>
      </c>
      <c r="O698" s="21" t="s">
        <v>58</v>
      </c>
      <c r="P698" s="18" t="s">
        <v>57</v>
      </c>
      <c r="Q698" s="18"/>
      <c r="R698" s="18" t="s">
        <v>2668</v>
      </c>
      <c r="S698" s="36" t="s">
        <v>2339</v>
      </c>
      <c r="T698" s="20"/>
      <c r="U698" s="17" t="s">
        <v>2629</v>
      </c>
      <c r="V698" s="23"/>
      <c r="W698" s="33"/>
      <c r="X698" s="23">
        <v>60000</v>
      </c>
      <c r="Y698" s="23">
        <f t="shared" si="28"/>
        <v>67200</v>
      </c>
      <c r="Z698" s="18"/>
      <c r="AA698" s="12" t="s">
        <v>65</v>
      </c>
      <c r="AB698" s="18"/>
    </row>
    <row r="699" spans="1:28" ht="53.25" customHeight="1">
      <c r="A699" s="17" t="s">
        <v>2782</v>
      </c>
      <c r="B699" s="18" t="s">
        <v>48</v>
      </c>
      <c r="C699" s="18" t="s">
        <v>49</v>
      </c>
      <c r="D699" s="18" t="s">
        <v>2765</v>
      </c>
      <c r="E699" s="18" t="s">
        <v>2766</v>
      </c>
      <c r="F699" s="17" t="s">
        <v>2767</v>
      </c>
      <c r="G699" s="18" t="s">
        <v>2766</v>
      </c>
      <c r="H699" s="17" t="s">
        <v>2767</v>
      </c>
      <c r="I699" s="17" t="s">
        <v>2783</v>
      </c>
      <c r="J699" s="17"/>
      <c r="K699" s="18" t="s">
        <v>55</v>
      </c>
      <c r="L699" s="18">
        <v>100</v>
      </c>
      <c r="M699" s="20" t="s">
        <v>56</v>
      </c>
      <c r="N699" s="18" t="s">
        <v>57</v>
      </c>
      <c r="O699" s="21" t="s">
        <v>73</v>
      </c>
      <c r="P699" s="18" t="s">
        <v>57</v>
      </c>
      <c r="Q699" s="18"/>
      <c r="R699" s="18" t="s">
        <v>2668</v>
      </c>
      <c r="S699" s="36" t="s">
        <v>2339</v>
      </c>
      <c r="T699" s="54"/>
      <c r="U699" s="22"/>
      <c r="V699" s="23"/>
      <c r="W699" s="33"/>
      <c r="X699" s="23">
        <v>35000</v>
      </c>
      <c r="Y699" s="23">
        <f t="shared" si="28"/>
        <v>39200.00000000001</v>
      </c>
      <c r="Z699" s="18"/>
      <c r="AA699" s="12" t="s">
        <v>65</v>
      </c>
      <c r="AB699" s="18"/>
    </row>
    <row r="700" spans="1:28" ht="53.25" customHeight="1">
      <c r="A700" s="17" t="s">
        <v>2784</v>
      </c>
      <c r="B700" s="18" t="s">
        <v>48</v>
      </c>
      <c r="C700" s="18" t="s">
        <v>49</v>
      </c>
      <c r="D700" s="18" t="s">
        <v>2785</v>
      </c>
      <c r="E700" s="18" t="s">
        <v>2786</v>
      </c>
      <c r="F700" s="18" t="s">
        <v>2787</v>
      </c>
      <c r="G700" s="18" t="s">
        <v>2786</v>
      </c>
      <c r="H700" s="18" t="s">
        <v>2787</v>
      </c>
      <c r="I700" s="17" t="s">
        <v>2788</v>
      </c>
      <c r="J700" s="17"/>
      <c r="K700" s="18" t="s">
        <v>55</v>
      </c>
      <c r="L700" s="18">
        <v>100</v>
      </c>
      <c r="M700" s="20" t="s">
        <v>56</v>
      </c>
      <c r="N700" s="18" t="s">
        <v>57</v>
      </c>
      <c r="O700" s="18" t="s">
        <v>58</v>
      </c>
      <c r="P700" s="18" t="s">
        <v>57</v>
      </c>
      <c r="Q700" s="18"/>
      <c r="R700" s="18" t="s">
        <v>2668</v>
      </c>
      <c r="S700" s="36" t="s">
        <v>2339</v>
      </c>
      <c r="T700" s="54"/>
      <c r="U700" s="22"/>
      <c r="V700" s="23"/>
      <c r="W700" s="33"/>
      <c r="X700" s="23">
        <v>40000</v>
      </c>
      <c r="Y700" s="23">
        <f t="shared" si="28"/>
        <v>44800.00000000001</v>
      </c>
      <c r="Z700" s="18"/>
      <c r="AA700" s="12" t="s">
        <v>65</v>
      </c>
      <c r="AB700" s="18"/>
    </row>
    <row r="701" spans="1:28" ht="53.25" customHeight="1">
      <c r="A701" s="17" t="s">
        <v>2789</v>
      </c>
      <c r="B701" s="18" t="s">
        <v>48</v>
      </c>
      <c r="C701" s="18" t="s">
        <v>49</v>
      </c>
      <c r="D701" s="18" t="s">
        <v>2790</v>
      </c>
      <c r="E701" s="18" t="s">
        <v>2791</v>
      </c>
      <c r="F701" s="18" t="s">
        <v>2792</v>
      </c>
      <c r="G701" s="18" t="s">
        <v>2793</v>
      </c>
      <c r="H701" s="18" t="s">
        <v>2794</v>
      </c>
      <c r="I701" s="17" t="s">
        <v>2795</v>
      </c>
      <c r="J701" s="17"/>
      <c r="K701" s="18" t="s">
        <v>55</v>
      </c>
      <c r="L701" s="18">
        <v>100</v>
      </c>
      <c r="M701" s="20" t="s">
        <v>56</v>
      </c>
      <c r="N701" s="18" t="s">
        <v>57</v>
      </c>
      <c r="O701" s="18" t="s">
        <v>1682</v>
      </c>
      <c r="P701" s="18" t="s">
        <v>57</v>
      </c>
      <c r="Q701" s="18"/>
      <c r="R701" s="18" t="s">
        <v>2668</v>
      </c>
      <c r="S701" s="36" t="s">
        <v>2339</v>
      </c>
      <c r="T701" s="54"/>
      <c r="U701" s="22"/>
      <c r="V701" s="17"/>
      <c r="W701" s="18"/>
      <c r="X701" s="23">
        <f>385714+1300000</f>
        <v>1685714</v>
      </c>
      <c r="Y701" s="23">
        <f t="shared" si="28"/>
        <v>1887999.6800000002</v>
      </c>
      <c r="Z701" s="18"/>
      <c r="AA701" s="12" t="s">
        <v>65</v>
      </c>
      <c r="AB701" s="18"/>
    </row>
    <row r="702" spans="1:28" ht="53.25" customHeight="1">
      <c r="A702" s="17" t="s">
        <v>2796</v>
      </c>
      <c r="B702" s="18" t="s">
        <v>48</v>
      </c>
      <c r="C702" s="18" t="s">
        <v>49</v>
      </c>
      <c r="D702" s="18" t="s">
        <v>2797</v>
      </c>
      <c r="E702" s="18" t="s">
        <v>2798</v>
      </c>
      <c r="F702" s="17" t="s">
        <v>2799</v>
      </c>
      <c r="G702" s="18" t="s">
        <v>2800</v>
      </c>
      <c r="H702" s="17" t="s">
        <v>2801</v>
      </c>
      <c r="I702" s="17" t="s">
        <v>2802</v>
      </c>
      <c r="J702" s="17"/>
      <c r="K702" s="17" t="s">
        <v>55</v>
      </c>
      <c r="L702" s="17">
        <v>97.8</v>
      </c>
      <c r="M702" s="18">
        <v>231010000</v>
      </c>
      <c r="N702" s="18" t="s">
        <v>57</v>
      </c>
      <c r="O702" s="17" t="s">
        <v>58</v>
      </c>
      <c r="P702" s="18" t="s">
        <v>57</v>
      </c>
      <c r="Q702" s="17"/>
      <c r="R702" s="17" t="s">
        <v>2803</v>
      </c>
      <c r="S702" s="20" t="s">
        <v>2804</v>
      </c>
      <c r="T702" s="145"/>
      <c r="U702" s="68"/>
      <c r="V702" s="68"/>
      <c r="W702" s="78"/>
      <c r="X702" s="146">
        <v>0</v>
      </c>
      <c r="Y702" s="146">
        <v>0</v>
      </c>
      <c r="Z702" s="147"/>
      <c r="AA702" s="18" t="s">
        <v>65</v>
      </c>
      <c r="AB702" s="68">
        <v>6</v>
      </c>
    </row>
    <row r="703" spans="1:28" ht="53.25" customHeight="1">
      <c r="A703" s="17" t="s">
        <v>2805</v>
      </c>
      <c r="B703" s="18" t="s">
        <v>48</v>
      </c>
      <c r="C703" s="18" t="s">
        <v>49</v>
      </c>
      <c r="D703" s="18" t="s">
        <v>2797</v>
      </c>
      <c r="E703" s="18" t="s">
        <v>2798</v>
      </c>
      <c r="F703" s="17" t="s">
        <v>2799</v>
      </c>
      <c r="G703" s="18" t="s">
        <v>2800</v>
      </c>
      <c r="H703" s="17" t="s">
        <v>2801</v>
      </c>
      <c r="I703" s="17" t="s">
        <v>2806</v>
      </c>
      <c r="J703" s="17"/>
      <c r="K703" s="17" t="s">
        <v>55</v>
      </c>
      <c r="L703" s="17">
        <v>97.8</v>
      </c>
      <c r="M703" s="18">
        <v>231010000</v>
      </c>
      <c r="N703" s="18" t="s">
        <v>57</v>
      </c>
      <c r="O703" s="17" t="s">
        <v>58</v>
      </c>
      <c r="P703" s="18" t="s">
        <v>57</v>
      </c>
      <c r="Q703" s="17"/>
      <c r="R703" s="17" t="s">
        <v>2803</v>
      </c>
      <c r="S703" s="20" t="s">
        <v>2804</v>
      </c>
      <c r="T703" s="145"/>
      <c r="U703" s="68"/>
      <c r="V703" s="68"/>
      <c r="W703" s="78"/>
      <c r="X703" s="146">
        <v>2232143</v>
      </c>
      <c r="Y703" s="146">
        <v>2500000</v>
      </c>
      <c r="Z703" s="147"/>
      <c r="AA703" s="18" t="s">
        <v>65</v>
      </c>
      <c r="AB703" s="68"/>
    </row>
    <row r="704" spans="1:28" s="148" customFormat="1" ht="97.5" customHeight="1">
      <c r="A704" s="17" t="s">
        <v>2807</v>
      </c>
      <c r="B704" s="18" t="s">
        <v>48</v>
      </c>
      <c r="C704" s="18" t="s">
        <v>49</v>
      </c>
      <c r="D704" s="18" t="s">
        <v>2770</v>
      </c>
      <c r="E704" s="18" t="s">
        <v>2771</v>
      </c>
      <c r="F704" s="17" t="s">
        <v>2772</v>
      </c>
      <c r="G704" s="18" t="s">
        <v>2773</v>
      </c>
      <c r="H704" s="17" t="s">
        <v>2774</v>
      </c>
      <c r="I704" s="17" t="s">
        <v>2808</v>
      </c>
      <c r="J704" s="17"/>
      <c r="K704" s="17" t="s">
        <v>55</v>
      </c>
      <c r="L704" s="17">
        <v>100</v>
      </c>
      <c r="M704" s="18">
        <v>231010000</v>
      </c>
      <c r="N704" s="18" t="s">
        <v>57</v>
      </c>
      <c r="O704" s="21" t="s">
        <v>96</v>
      </c>
      <c r="P704" s="18" t="s">
        <v>57</v>
      </c>
      <c r="Q704" s="17"/>
      <c r="R704" s="17" t="s">
        <v>2803</v>
      </c>
      <c r="S704" s="18" t="s">
        <v>61</v>
      </c>
      <c r="T704" s="145"/>
      <c r="U704" s="68"/>
      <c r="V704" s="68"/>
      <c r="W704" s="78"/>
      <c r="X704" s="94">
        <v>0</v>
      </c>
      <c r="Y704" s="146">
        <v>0</v>
      </c>
      <c r="Z704" s="147"/>
      <c r="AA704" s="18" t="s">
        <v>65</v>
      </c>
      <c r="AB704" s="68">
        <v>11</v>
      </c>
    </row>
    <row r="705" spans="1:28" s="148" customFormat="1" ht="97.5" customHeight="1">
      <c r="A705" s="17" t="s">
        <v>2809</v>
      </c>
      <c r="B705" s="18" t="s">
        <v>48</v>
      </c>
      <c r="C705" s="18" t="s">
        <v>49</v>
      </c>
      <c r="D705" s="18" t="s">
        <v>2770</v>
      </c>
      <c r="E705" s="18" t="s">
        <v>2771</v>
      </c>
      <c r="F705" s="17" t="s">
        <v>2772</v>
      </c>
      <c r="G705" s="18" t="s">
        <v>2773</v>
      </c>
      <c r="H705" s="18" t="s">
        <v>2810</v>
      </c>
      <c r="I705" s="17" t="s">
        <v>2808</v>
      </c>
      <c r="J705" s="17"/>
      <c r="K705" s="17" t="s">
        <v>55</v>
      </c>
      <c r="L705" s="17">
        <v>100</v>
      </c>
      <c r="M705" s="18">
        <v>231010000</v>
      </c>
      <c r="N705" s="18" t="s">
        <v>57</v>
      </c>
      <c r="O705" s="18" t="s">
        <v>113</v>
      </c>
      <c r="P705" s="18" t="s">
        <v>57</v>
      </c>
      <c r="Q705" s="17"/>
      <c r="R705" s="17" t="s">
        <v>2803</v>
      </c>
      <c r="S705" s="18" t="s">
        <v>61</v>
      </c>
      <c r="T705" s="145"/>
      <c r="U705" s="68"/>
      <c r="V705" s="68"/>
      <c r="W705" s="78"/>
      <c r="X705" s="94">
        <f>Y705/1.12</f>
        <v>1339285.714285714</v>
      </c>
      <c r="Y705" s="146">
        <v>1500000</v>
      </c>
      <c r="Z705" s="147"/>
      <c r="AA705" s="18" t="s">
        <v>65</v>
      </c>
      <c r="AB705" s="68"/>
    </row>
    <row r="706" spans="1:28" s="148" customFormat="1" ht="145.5" customHeight="1">
      <c r="A706" s="17" t="s">
        <v>2811</v>
      </c>
      <c r="B706" s="18" t="s">
        <v>48</v>
      </c>
      <c r="C706" s="18" t="s">
        <v>49</v>
      </c>
      <c r="D706" s="18" t="s">
        <v>2770</v>
      </c>
      <c r="E706" s="18" t="s">
        <v>2771</v>
      </c>
      <c r="F706" s="17" t="s">
        <v>2772</v>
      </c>
      <c r="G706" s="18" t="s">
        <v>2773</v>
      </c>
      <c r="H706" s="18" t="s">
        <v>2810</v>
      </c>
      <c r="I706" s="17" t="s">
        <v>2812</v>
      </c>
      <c r="J706" s="17"/>
      <c r="K706" s="17" t="s">
        <v>55</v>
      </c>
      <c r="L706" s="17">
        <v>100</v>
      </c>
      <c r="M706" s="18">
        <v>231010000</v>
      </c>
      <c r="N706" s="18" t="s">
        <v>57</v>
      </c>
      <c r="O706" s="21" t="s">
        <v>96</v>
      </c>
      <c r="P706" s="18" t="s">
        <v>57</v>
      </c>
      <c r="Q706" s="17"/>
      <c r="R706" s="17" t="s">
        <v>2803</v>
      </c>
      <c r="S706" s="18" t="s">
        <v>61</v>
      </c>
      <c r="T706" s="145"/>
      <c r="U706" s="68"/>
      <c r="V706" s="68"/>
      <c r="W706" s="78"/>
      <c r="X706" s="94">
        <f>Y706/1.12</f>
        <v>66964.28571428571</v>
      </c>
      <c r="Y706" s="146">
        <v>75000</v>
      </c>
      <c r="Z706" s="147"/>
      <c r="AA706" s="18" t="s">
        <v>65</v>
      </c>
      <c r="AB706" s="68"/>
    </row>
    <row r="707" spans="1:28" s="142" customFormat="1" ht="84" customHeight="1">
      <c r="A707" s="17" t="s">
        <v>2813</v>
      </c>
      <c r="B707" s="18" t="s">
        <v>48</v>
      </c>
      <c r="C707" s="18" t="s">
        <v>49</v>
      </c>
      <c r="D707" s="17" t="s">
        <v>2814</v>
      </c>
      <c r="E707" s="17" t="s">
        <v>2815</v>
      </c>
      <c r="F707" s="17" t="s">
        <v>2816</v>
      </c>
      <c r="G707" s="17" t="s">
        <v>2817</v>
      </c>
      <c r="H707" s="17" t="s">
        <v>2818</v>
      </c>
      <c r="I707" s="17" t="s">
        <v>2819</v>
      </c>
      <c r="J707" s="17"/>
      <c r="K707" s="17" t="s">
        <v>72</v>
      </c>
      <c r="L707" s="17">
        <v>100</v>
      </c>
      <c r="M707" s="18">
        <v>231010000</v>
      </c>
      <c r="N707" s="18" t="s">
        <v>57</v>
      </c>
      <c r="O707" s="17" t="s">
        <v>96</v>
      </c>
      <c r="P707" s="18" t="s">
        <v>57</v>
      </c>
      <c r="Q707" s="17"/>
      <c r="R707" s="17" t="s">
        <v>2820</v>
      </c>
      <c r="S707" s="17" t="s">
        <v>2339</v>
      </c>
      <c r="T707" s="68"/>
      <c r="U707" s="17"/>
      <c r="V707" s="17"/>
      <c r="W707" s="23"/>
      <c r="X707" s="23">
        <v>0</v>
      </c>
      <c r="Y707" s="23">
        <v>0</v>
      </c>
      <c r="Z707" s="17"/>
      <c r="AA707" s="18" t="s">
        <v>65</v>
      </c>
      <c r="AB707" s="17" t="s">
        <v>911</v>
      </c>
    </row>
    <row r="708" spans="1:28" s="142" customFormat="1" ht="84" customHeight="1">
      <c r="A708" s="17" t="s">
        <v>2821</v>
      </c>
      <c r="B708" s="18" t="s">
        <v>48</v>
      </c>
      <c r="C708" s="18" t="s">
        <v>49</v>
      </c>
      <c r="D708" s="17" t="s">
        <v>2814</v>
      </c>
      <c r="E708" s="17" t="s">
        <v>2815</v>
      </c>
      <c r="F708" s="17" t="s">
        <v>2816</v>
      </c>
      <c r="G708" s="17" t="s">
        <v>2817</v>
      </c>
      <c r="H708" s="17" t="s">
        <v>2818</v>
      </c>
      <c r="I708" s="17" t="s">
        <v>2822</v>
      </c>
      <c r="J708" s="17"/>
      <c r="K708" s="17" t="s">
        <v>72</v>
      </c>
      <c r="L708" s="17">
        <v>100</v>
      </c>
      <c r="M708" s="18">
        <v>231010000</v>
      </c>
      <c r="N708" s="18" t="s">
        <v>57</v>
      </c>
      <c r="O708" s="17" t="s">
        <v>99</v>
      </c>
      <c r="P708" s="18" t="s">
        <v>57</v>
      </c>
      <c r="Q708" s="17"/>
      <c r="R708" s="17" t="s">
        <v>2820</v>
      </c>
      <c r="S708" s="17" t="s">
        <v>2339</v>
      </c>
      <c r="T708" s="68"/>
      <c r="U708" s="17"/>
      <c r="V708" s="17"/>
      <c r="W708" s="23"/>
      <c r="X708" s="23">
        <v>0</v>
      </c>
      <c r="Y708" s="23">
        <v>0</v>
      </c>
      <c r="Z708" s="17"/>
      <c r="AA708" s="18" t="s">
        <v>65</v>
      </c>
      <c r="AB708" s="17">
        <v>11</v>
      </c>
    </row>
    <row r="709" spans="1:28" s="142" customFormat="1" ht="84" customHeight="1">
      <c r="A709" s="17" t="s">
        <v>2823</v>
      </c>
      <c r="B709" s="18" t="s">
        <v>48</v>
      </c>
      <c r="C709" s="18" t="s">
        <v>49</v>
      </c>
      <c r="D709" s="17" t="s">
        <v>2814</v>
      </c>
      <c r="E709" s="17" t="s">
        <v>2815</v>
      </c>
      <c r="F709" s="17" t="s">
        <v>2816</v>
      </c>
      <c r="G709" s="17" t="s">
        <v>2817</v>
      </c>
      <c r="H709" s="17" t="s">
        <v>2818</v>
      </c>
      <c r="I709" s="17" t="s">
        <v>2822</v>
      </c>
      <c r="J709" s="17"/>
      <c r="K709" s="17" t="s">
        <v>72</v>
      </c>
      <c r="L709" s="17">
        <v>100</v>
      </c>
      <c r="M709" s="18">
        <v>231010000</v>
      </c>
      <c r="N709" s="18" t="s">
        <v>57</v>
      </c>
      <c r="O709" s="17" t="s">
        <v>789</v>
      </c>
      <c r="P709" s="18" t="s">
        <v>57</v>
      </c>
      <c r="Q709" s="17"/>
      <c r="R709" s="17" t="s">
        <v>2820</v>
      </c>
      <c r="S709" s="17" t="s">
        <v>2339</v>
      </c>
      <c r="T709" s="68"/>
      <c r="U709" s="17"/>
      <c r="V709" s="17"/>
      <c r="W709" s="23"/>
      <c r="X709" s="23">
        <f>Y709/1.12</f>
        <v>223214.28571428568</v>
      </c>
      <c r="Y709" s="23">
        <v>250000</v>
      </c>
      <c r="Z709" s="17"/>
      <c r="AA709" s="18" t="s">
        <v>65</v>
      </c>
      <c r="AB709" s="17"/>
    </row>
    <row r="710" spans="1:28" s="148" customFormat="1" ht="102" customHeight="1">
      <c r="A710" s="17" t="s">
        <v>2824</v>
      </c>
      <c r="B710" s="18" t="s">
        <v>48</v>
      </c>
      <c r="C710" s="18" t="s">
        <v>49</v>
      </c>
      <c r="D710" s="18" t="s">
        <v>2770</v>
      </c>
      <c r="E710" s="18" t="s">
        <v>2771</v>
      </c>
      <c r="F710" s="18" t="s">
        <v>2772</v>
      </c>
      <c r="G710" s="18" t="s">
        <v>2773</v>
      </c>
      <c r="H710" s="18" t="s">
        <v>2774</v>
      </c>
      <c r="I710" s="18" t="s">
        <v>2825</v>
      </c>
      <c r="J710" s="18"/>
      <c r="K710" s="18" t="s">
        <v>55</v>
      </c>
      <c r="L710" s="18">
        <v>100</v>
      </c>
      <c r="M710" s="18">
        <v>231010000</v>
      </c>
      <c r="N710" s="18" t="s">
        <v>57</v>
      </c>
      <c r="O710" s="21" t="s">
        <v>1182</v>
      </c>
      <c r="P710" s="18" t="s">
        <v>57</v>
      </c>
      <c r="Q710" s="18"/>
      <c r="R710" s="36" t="s">
        <v>2820</v>
      </c>
      <c r="S710" s="18" t="s">
        <v>61</v>
      </c>
      <c r="T710" s="68"/>
      <c r="U710" s="68"/>
      <c r="V710" s="68"/>
      <c r="W710" s="94"/>
      <c r="X710" s="94">
        <v>0</v>
      </c>
      <c r="Y710" s="78">
        <v>0</v>
      </c>
      <c r="Z710" s="147"/>
      <c r="AA710" s="18" t="s">
        <v>65</v>
      </c>
      <c r="AB710" s="68">
        <v>11</v>
      </c>
    </row>
    <row r="711" spans="1:28" s="148" customFormat="1" ht="66" customHeight="1">
      <c r="A711" s="17" t="s">
        <v>2826</v>
      </c>
      <c r="B711" s="18" t="s">
        <v>48</v>
      </c>
      <c r="C711" s="18" t="s">
        <v>49</v>
      </c>
      <c r="D711" s="18" t="s">
        <v>2770</v>
      </c>
      <c r="E711" s="18" t="s">
        <v>2771</v>
      </c>
      <c r="F711" s="18" t="s">
        <v>2772</v>
      </c>
      <c r="G711" s="18" t="s">
        <v>2773</v>
      </c>
      <c r="H711" s="18" t="s">
        <v>2774</v>
      </c>
      <c r="I711" s="18" t="s">
        <v>2825</v>
      </c>
      <c r="J711" s="18"/>
      <c r="K711" s="18" t="s">
        <v>55</v>
      </c>
      <c r="L711" s="18">
        <v>100</v>
      </c>
      <c r="M711" s="18">
        <v>231010000</v>
      </c>
      <c r="N711" s="18" t="s">
        <v>57</v>
      </c>
      <c r="O711" s="18" t="s">
        <v>113</v>
      </c>
      <c r="P711" s="18" t="s">
        <v>57</v>
      </c>
      <c r="Q711" s="18"/>
      <c r="R711" s="36" t="s">
        <v>2820</v>
      </c>
      <c r="S711" s="18" t="s">
        <v>61</v>
      </c>
      <c r="T711" s="68"/>
      <c r="U711" s="68"/>
      <c r="V711" s="68"/>
      <c r="W711" s="94"/>
      <c r="X711" s="94">
        <v>1200000</v>
      </c>
      <c r="Y711" s="78">
        <f>X711*1.12</f>
        <v>1344000.0000000002</v>
      </c>
      <c r="Z711" s="147"/>
      <c r="AA711" s="18" t="s">
        <v>65</v>
      </c>
      <c r="AB711" s="68"/>
    </row>
    <row r="712" spans="1:28" s="148" customFormat="1" ht="127.5">
      <c r="A712" s="17" t="s">
        <v>2827</v>
      </c>
      <c r="B712" s="18" t="s">
        <v>48</v>
      </c>
      <c r="C712" s="18" t="s">
        <v>49</v>
      </c>
      <c r="D712" s="18" t="s">
        <v>2770</v>
      </c>
      <c r="E712" s="18" t="s">
        <v>2771</v>
      </c>
      <c r="F712" s="17" t="s">
        <v>2772</v>
      </c>
      <c r="G712" s="18" t="s">
        <v>2773</v>
      </c>
      <c r="H712" s="17" t="s">
        <v>2828</v>
      </c>
      <c r="I712" s="18" t="s">
        <v>2829</v>
      </c>
      <c r="J712" s="18"/>
      <c r="K712" s="18" t="s">
        <v>55</v>
      </c>
      <c r="L712" s="18">
        <v>100</v>
      </c>
      <c r="M712" s="18">
        <v>231010000</v>
      </c>
      <c r="N712" s="18" t="s">
        <v>57</v>
      </c>
      <c r="O712" s="21" t="s">
        <v>202</v>
      </c>
      <c r="P712" s="18" t="s">
        <v>57</v>
      </c>
      <c r="Q712" s="18"/>
      <c r="R712" s="36" t="s">
        <v>2820</v>
      </c>
      <c r="S712" s="18" t="s">
        <v>61</v>
      </c>
      <c r="T712" s="68"/>
      <c r="U712" s="68"/>
      <c r="V712" s="68"/>
      <c r="W712" s="78"/>
      <c r="X712" s="94">
        <f>5000*2+2500*39</f>
        <v>107500</v>
      </c>
      <c r="Y712" s="149">
        <f>X712*1.12</f>
        <v>120400.00000000001</v>
      </c>
      <c r="Z712" s="147"/>
      <c r="AA712" s="18" t="s">
        <v>65</v>
      </c>
      <c r="AB712" s="68"/>
    </row>
    <row r="713" spans="1:28" s="148" customFormat="1" ht="80.25" customHeight="1">
      <c r="A713" s="17" t="s">
        <v>2830</v>
      </c>
      <c r="B713" s="18" t="s">
        <v>48</v>
      </c>
      <c r="C713" s="18" t="s">
        <v>49</v>
      </c>
      <c r="D713" s="18" t="s">
        <v>2719</v>
      </c>
      <c r="E713" s="18" t="s">
        <v>2720</v>
      </c>
      <c r="F713" s="18" t="s">
        <v>2721</v>
      </c>
      <c r="G713" s="18" t="s">
        <v>2720</v>
      </c>
      <c r="H713" s="18" t="s">
        <v>2721</v>
      </c>
      <c r="I713" s="18"/>
      <c r="J713" s="18"/>
      <c r="K713" s="18" t="s">
        <v>72</v>
      </c>
      <c r="L713" s="18">
        <v>100</v>
      </c>
      <c r="M713" s="18">
        <v>231010000</v>
      </c>
      <c r="N713" s="18" t="s">
        <v>57</v>
      </c>
      <c r="O713" s="18" t="s">
        <v>96</v>
      </c>
      <c r="P713" s="18" t="s">
        <v>57</v>
      </c>
      <c r="Q713" s="18"/>
      <c r="R713" s="18" t="s">
        <v>2668</v>
      </c>
      <c r="S713" s="36" t="s">
        <v>2339</v>
      </c>
      <c r="T713" s="150"/>
      <c r="U713" s="106"/>
      <c r="V713" s="106"/>
      <c r="W713" s="151"/>
      <c r="X713" s="152">
        <f>Y713/1.12</f>
        <v>0</v>
      </c>
      <c r="Y713" s="152">
        <v>0</v>
      </c>
      <c r="Z713" s="153"/>
      <c r="AA713" s="18" t="s">
        <v>65</v>
      </c>
      <c r="AB713" s="106">
        <v>7</v>
      </c>
    </row>
    <row r="714" spans="1:28" s="148" customFormat="1" ht="80.25" customHeight="1">
      <c r="A714" s="17" t="s">
        <v>2831</v>
      </c>
      <c r="B714" s="18" t="s">
        <v>48</v>
      </c>
      <c r="C714" s="18" t="s">
        <v>49</v>
      </c>
      <c r="D714" s="18" t="s">
        <v>2719</v>
      </c>
      <c r="E714" s="18" t="s">
        <v>2720</v>
      </c>
      <c r="F714" s="18" t="s">
        <v>2721</v>
      </c>
      <c r="G714" s="18" t="s">
        <v>2720</v>
      </c>
      <c r="H714" s="18" t="s">
        <v>2721</v>
      </c>
      <c r="I714" s="18"/>
      <c r="J714" s="18"/>
      <c r="K714" s="18" t="s">
        <v>55</v>
      </c>
      <c r="L714" s="18">
        <v>100</v>
      </c>
      <c r="M714" s="18">
        <v>231010000</v>
      </c>
      <c r="N714" s="18" t="s">
        <v>57</v>
      </c>
      <c r="O714" s="18" t="s">
        <v>96</v>
      </c>
      <c r="P714" s="18" t="s">
        <v>57</v>
      </c>
      <c r="Q714" s="18"/>
      <c r="R714" s="18" t="s">
        <v>2668</v>
      </c>
      <c r="S714" s="36" t="s">
        <v>2339</v>
      </c>
      <c r="T714" s="150"/>
      <c r="U714" s="106"/>
      <c r="V714" s="106"/>
      <c r="W714" s="151"/>
      <c r="X714" s="152">
        <f>Y714/1.12</f>
        <v>89285.71428571428</v>
      </c>
      <c r="Y714" s="152">
        <v>100000</v>
      </c>
      <c r="Z714" s="153"/>
      <c r="AA714" s="18" t="s">
        <v>65</v>
      </c>
      <c r="AB714" s="150"/>
    </row>
    <row r="715" spans="1:28" s="155" customFormat="1" ht="156.75" customHeight="1">
      <c r="A715" s="17" t="s">
        <v>2832</v>
      </c>
      <c r="B715" s="18" t="s">
        <v>48</v>
      </c>
      <c r="C715" s="18" t="s">
        <v>49</v>
      </c>
      <c r="D715" s="18" t="s">
        <v>2770</v>
      </c>
      <c r="E715" s="18" t="s">
        <v>2771</v>
      </c>
      <c r="F715" s="17" t="s">
        <v>2772</v>
      </c>
      <c r="G715" s="18" t="s">
        <v>2773</v>
      </c>
      <c r="H715" s="17" t="s">
        <v>2774</v>
      </c>
      <c r="I715" s="17" t="s">
        <v>2833</v>
      </c>
      <c r="J715" s="17"/>
      <c r="K715" s="18" t="s">
        <v>55</v>
      </c>
      <c r="L715" s="18">
        <v>100</v>
      </c>
      <c r="M715" s="17">
        <v>231010000</v>
      </c>
      <c r="N715" s="18" t="s">
        <v>57</v>
      </c>
      <c r="O715" s="21" t="s">
        <v>1182</v>
      </c>
      <c r="P715" s="18" t="s">
        <v>57</v>
      </c>
      <c r="Q715" s="68"/>
      <c r="R715" s="17" t="s">
        <v>2803</v>
      </c>
      <c r="S715" s="36" t="s">
        <v>2339</v>
      </c>
      <c r="T715" s="68"/>
      <c r="U715" s="68"/>
      <c r="V715" s="17"/>
      <c r="W715" s="154"/>
      <c r="X715" s="67">
        <v>180000</v>
      </c>
      <c r="Y715" s="23">
        <v>201600.00000000003</v>
      </c>
      <c r="Z715" s="68"/>
      <c r="AA715" s="68"/>
      <c r="AB715" s="68"/>
    </row>
    <row r="716" spans="1:28" s="155" customFormat="1" ht="156.75" customHeight="1">
      <c r="A716" s="17" t="s">
        <v>2834</v>
      </c>
      <c r="B716" s="18" t="s">
        <v>48</v>
      </c>
      <c r="C716" s="18" t="s">
        <v>49</v>
      </c>
      <c r="D716" s="17" t="s">
        <v>2835</v>
      </c>
      <c r="E716" s="17" t="s">
        <v>2836</v>
      </c>
      <c r="F716" s="17" t="s">
        <v>2837</v>
      </c>
      <c r="G716" s="17" t="s">
        <v>2836</v>
      </c>
      <c r="H716" s="17" t="s">
        <v>2838</v>
      </c>
      <c r="I716" s="17" t="s">
        <v>2839</v>
      </c>
      <c r="J716" s="17"/>
      <c r="K716" s="17" t="s">
        <v>55</v>
      </c>
      <c r="L716" s="17">
        <v>100</v>
      </c>
      <c r="M716" s="17">
        <v>231010000</v>
      </c>
      <c r="N716" s="18" t="s">
        <v>954</v>
      </c>
      <c r="O716" s="18" t="s">
        <v>2840</v>
      </c>
      <c r="P716" s="18" t="s">
        <v>57</v>
      </c>
      <c r="Q716" s="18" t="s">
        <v>59</v>
      </c>
      <c r="R716" s="17" t="s">
        <v>2803</v>
      </c>
      <c r="S716" s="18" t="s">
        <v>2653</v>
      </c>
      <c r="T716" s="145"/>
      <c r="U716" s="68"/>
      <c r="V716" s="68"/>
      <c r="W716" s="94"/>
      <c r="X716" s="23">
        <v>440300</v>
      </c>
      <c r="Y716" s="23">
        <v>493136.00000000006</v>
      </c>
      <c r="Z716" s="147"/>
      <c r="AA716" s="68">
        <v>2015</v>
      </c>
      <c r="AB716" s="68"/>
    </row>
    <row r="717" spans="1:28" ht="78" customHeight="1">
      <c r="A717" s="17" t="s">
        <v>2841</v>
      </c>
      <c r="B717" s="18" t="s">
        <v>204</v>
      </c>
      <c r="C717" s="18" t="s">
        <v>49</v>
      </c>
      <c r="D717" s="18" t="s">
        <v>2749</v>
      </c>
      <c r="E717" s="18" t="s">
        <v>2750</v>
      </c>
      <c r="F717" s="18" t="s">
        <v>2842</v>
      </c>
      <c r="G717" s="18" t="s">
        <v>2752</v>
      </c>
      <c r="H717" s="18" t="s">
        <v>2843</v>
      </c>
      <c r="I717" s="18" t="s">
        <v>2844</v>
      </c>
      <c r="J717" s="18"/>
      <c r="K717" s="18" t="s">
        <v>72</v>
      </c>
      <c r="L717" s="18">
        <v>100</v>
      </c>
      <c r="M717" s="18">
        <v>231010000</v>
      </c>
      <c r="N717" s="18" t="s">
        <v>57</v>
      </c>
      <c r="O717" s="18" t="s">
        <v>107</v>
      </c>
      <c r="P717" s="18" t="s">
        <v>57</v>
      </c>
      <c r="Q717" s="18"/>
      <c r="R717" s="18" t="s">
        <v>2668</v>
      </c>
      <c r="S717" s="18" t="s">
        <v>2339</v>
      </c>
      <c r="T717" s="18"/>
      <c r="U717" s="18"/>
      <c r="V717" s="18"/>
      <c r="W717" s="33"/>
      <c r="X717" s="23">
        <v>0</v>
      </c>
      <c r="Y717" s="23">
        <v>0</v>
      </c>
      <c r="Z717" s="134"/>
      <c r="AA717" s="12" t="s">
        <v>65</v>
      </c>
      <c r="AB717" s="24" t="s">
        <v>2845</v>
      </c>
    </row>
    <row r="718" spans="1:28" ht="78" customHeight="1">
      <c r="A718" s="17" t="s">
        <v>2846</v>
      </c>
      <c r="B718" s="18" t="s">
        <v>204</v>
      </c>
      <c r="C718" s="18" t="s">
        <v>49</v>
      </c>
      <c r="D718" s="18" t="s">
        <v>2847</v>
      </c>
      <c r="E718" s="18" t="s">
        <v>2848</v>
      </c>
      <c r="F718" s="18" t="s">
        <v>2849</v>
      </c>
      <c r="G718" s="18" t="s">
        <v>2848</v>
      </c>
      <c r="H718" s="18" t="s">
        <v>2849</v>
      </c>
      <c r="I718" s="18" t="s">
        <v>2844</v>
      </c>
      <c r="J718" s="18"/>
      <c r="K718" s="18" t="s">
        <v>72</v>
      </c>
      <c r="L718" s="18">
        <v>100</v>
      </c>
      <c r="M718" s="18">
        <v>231010000</v>
      </c>
      <c r="N718" s="18" t="s">
        <v>57</v>
      </c>
      <c r="O718" s="18" t="s">
        <v>971</v>
      </c>
      <c r="P718" s="18" t="s">
        <v>57</v>
      </c>
      <c r="Q718" s="18"/>
      <c r="R718" s="18" t="s">
        <v>2668</v>
      </c>
      <c r="S718" s="18" t="s">
        <v>2339</v>
      </c>
      <c r="T718" s="18"/>
      <c r="U718" s="18"/>
      <c r="V718" s="18"/>
      <c r="W718" s="33"/>
      <c r="X718" s="23">
        <v>800000</v>
      </c>
      <c r="Y718" s="23">
        <v>896000</v>
      </c>
      <c r="Z718" s="134"/>
      <c r="AA718" s="12" t="s">
        <v>65</v>
      </c>
      <c r="AB718" s="24"/>
    </row>
    <row r="719" spans="1:28" ht="53.25" customHeight="1">
      <c r="A719" s="17" t="s">
        <v>2850</v>
      </c>
      <c r="B719" s="18" t="s">
        <v>48</v>
      </c>
      <c r="C719" s="18" t="s">
        <v>49</v>
      </c>
      <c r="D719" s="18" t="s">
        <v>2851</v>
      </c>
      <c r="E719" s="18" t="s">
        <v>2852</v>
      </c>
      <c r="F719" s="17" t="s">
        <v>2853</v>
      </c>
      <c r="G719" s="18" t="s">
        <v>2854</v>
      </c>
      <c r="H719" s="17" t="s">
        <v>2855</v>
      </c>
      <c r="I719" s="17" t="s">
        <v>2856</v>
      </c>
      <c r="J719" s="17"/>
      <c r="K719" s="18" t="s">
        <v>55</v>
      </c>
      <c r="L719" s="18">
        <v>100</v>
      </c>
      <c r="M719" s="20" t="s">
        <v>56</v>
      </c>
      <c r="N719" s="18" t="s">
        <v>57</v>
      </c>
      <c r="O719" s="21" t="s">
        <v>96</v>
      </c>
      <c r="P719" s="18" t="s">
        <v>57</v>
      </c>
      <c r="Q719" s="18"/>
      <c r="R719" s="18" t="s">
        <v>2668</v>
      </c>
      <c r="S719" s="18" t="s">
        <v>2653</v>
      </c>
      <c r="T719" s="145"/>
      <c r="U719" s="17" t="s">
        <v>2629</v>
      </c>
      <c r="V719" s="154"/>
      <c r="W719" s="78"/>
      <c r="X719" s="33">
        <v>0</v>
      </c>
      <c r="Y719" s="33">
        <f aca="true" t="shared" si="29" ref="Y719:Y724">X719*1.12</f>
        <v>0</v>
      </c>
      <c r="Z719" s="17"/>
      <c r="AA719" s="12" t="s">
        <v>65</v>
      </c>
      <c r="AB719" s="18">
        <v>11</v>
      </c>
    </row>
    <row r="720" spans="1:28" ht="53.25" customHeight="1">
      <c r="A720" s="17" t="s">
        <v>2857</v>
      </c>
      <c r="B720" s="18" t="s">
        <v>48</v>
      </c>
      <c r="C720" s="18" t="s">
        <v>49</v>
      </c>
      <c r="D720" s="18" t="s">
        <v>2851</v>
      </c>
      <c r="E720" s="18" t="s">
        <v>2852</v>
      </c>
      <c r="F720" s="17" t="s">
        <v>2853</v>
      </c>
      <c r="G720" s="18" t="s">
        <v>2854</v>
      </c>
      <c r="H720" s="17" t="s">
        <v>2855</v>
      </c>
      <c r="I720" s="17" t="s">
        <v>2856</v>
      </c>
      <c r="J720" s="17"/>
      <c r="K720" s="18" t="s">
        <v>55</v>
      </c>
      <c r="L720" s="18">
        <v>100</v>
      </c>
      <c r="M720" s="20" t="s">
        <v>56</v>
      </c>
      <c r="N720" s="18" t="s">
        <v>57</v>
      </c>
      <c r="O720" s="17" t="s">
        <v>789</v>
      </c>
      <c r="P720" s="18" t="s">
        <v>57</v>
      </c>
      <c r="Q720" s="18"/>
      <c r="R720" s="18" t="s">
        <v>2668</v>
      </c>
      <c r="S720" s="18" t="s">
        <v>2653</v>
      </c>
      <c r="T720" s="145"/>
      <c r="U720" s="17" t="s">
        <v>2629</v>
      </c>
      <c r="V720" s="154"/>
      <c r="W720" s="78"/>
      <c r="X720" s="33">
        <v>60000</v>
      </c>
      <c r="Y720" s="33">
        <f t="shared" si="29"/>
        <v>67200</v>
      </c>
      <c r="Z720" s="17"/>
      <c r="AA720" s="12" t="s">
        <v>65</v>
      </c>
      <c r="AB720" s="18"/>
    </row>
    <row r="721" spans="1:28" ht="48" customHeight="1">
      <c r="A721" s="17" t="s">
        <v>2858</v>
      </c>
      <c r="B721" s="18" t="s">
        <v>48</v>
      </c>
      <c r="C721" s="18" t="s">
        <v>49</v>
      </c>
      <c r="D721" s="37" t="s">
        <v>2749</v>
      </c>
      <c r="E721" s="24" t="s">
        <v>2750</v>
      </c>
      <c r="F721" s="18" t="s">
        <v>2859</v>
      </c>
      <c r="G721" s="24" t="s">
        <v>2752</v>
      </c>
      <c r="H721" s="17" t="s">
        <v>2679</v>
      </c>
      <c r="I721" s="17" t="s">
        <v>2860</v>
      </c>
      <c r="J721" s="17"/>
      <c r="K721" s="18" t="s">
        <v>55</v>
      </c>
      <c r="L721" s="29">
        <v>100</v>
      </c>
      <c r="M721" s="20" t="s">
        <v>56</v>
      </c>
      <c r="N721" s="18" t="s">
        <v>57</v>
      </c>
      <c r="O721" s="29" t="s">
        <v>1067</v>
      </c>
      <c r="P721" s="18" t="s">
        <v>57</v>
      </c>
      <c r="Q721" s="18"/>
      <c r="R721" s="29" t="s">
        <v>2668</v>
      </c>
      <c r="S721" s="36" t="s">
        <v>2339</v>
      </c>
      <c r="T721" s="145"/>
      <c r="U721" s="17"/>
      <c r="V721" s="154"/>
      <c r="W721" s="78"/>
      <c r="X721" s="67">
        <v>1477679</v>
      </c>
      <c r="Y721" s="33">
        <f t="shared" si="29"/>
        <v>1655000.4800000002</v>
      </c>
      <c r="Z721" s="18"/>
      <c r="AA721" s="12" t="s">
        <v>65</v>
      </c>
      <c r="AB721" s="18"/>
    </row>
    <row r="722" spans="1:238" s="4" customFormat="1" ht="42" customHeight="1">
      <c r="A722" s="17" t="s">
        <v>2861</v>
      </c>
      <c r="B722" s="18" t="s">
        <v>48</v>
      </c>
      <c r="C722" s="18" t="s">
        <v>49</v>
      </c>
      <c r="D722" s="18" t="s">
        <v>2862</v>
      </c>
      <c r="E722" s="18" t="s">
        <v>2863</v>
      </c>
      <c r="F722" s="17" t="s">
        <v>2864</v>
      </c>
      <c r="G722" s="18" t="s">
        <v>2863</v>
      </c>
      <c r="H722" s="17" t="s">
        <v>2865</v>
      </c>
      <c r="I722" s="17"/>
      <c r="J722" s="17"/>
      <c r="K722" s="17" t="s">
        <v>55</v>
      </c>
      <c r="L722" s="17">
        <v>100</v>
      </c>
      <c r="M722" s="20" t="s">
        <v>56</v>
      </c>
      <c r="N722" s="18" t="s">
        <v>57</v>
      </c>
      <c r="O722" s="21" t="s">
        <v>58</v>
      </c>
      <c r="P722" s="18" t="s">
        <v>57</v>
      </c>
      <c r="Q722" s="18"/>
      <c r="R722" s="18" t="s">
        <v>2668</v>
      </c>
      <c r="S722" s="36" t="s">
        <v>2339</v>
      </c>
      <c r="T722" s="145"/>
      <c r="U722" s="17" t="s">
        <v>2629</v>
      </c>
      <c r="V722" s="154"/>
      <c r="W722" s="33"/>
      <c r="X722" s="33">
        <v>4464286</v>
      </c>
      <c r="Y722" s="33">
        <f t="shared" si="29"/>
        <v>5000000.32</v>
      </c>
      <c r="Z722" s="18"/>
      <c r="AA722" s="12" t="s">
        <v>65</v>
      </c>
      <c r="AB722" s="18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</row>
    <row r="723" spans="1:28" ht="50.25" customHeight="1">
      <c r="A723" s="17" t="s">
        <v>2866</v>
      </c>
      <c r="B723" s="18" t="s">
        <v>48</v>
      </c>
      <c r="C723" s="18" t="s">
        <v>49</v>
      </c>
      <c r="D723" s="18" t="s">
        <v>2867</v>
      </c>
      <c r="E723" s="18" t="s">
        <v>2868</v>
      </c>
      <c r="F723" s="18" t="s">
        <v>2869</v>
      </c>
      <c r="G723" s="18" t="s">
        <v>2870</v>
      </c>
      <c r="H723" s="17" t="s">
        <v>2871</v>
      </c>
      <c r="I723" s="17" t="s">
        <v>2872</v>
      </c>
      <c r="J723" s="17"/>
      <c r="K723" s="18" t="s">
        <v>72</v>
      </c>
      <c r="L723" s="18">
        <v>100</v>
      </c>
      <c r="M723" s="20" t="s">
        <v>56</v>
      </c>
      <c r="N723" s="18" t="s">
        <v>57</v>
      </c>
      <c r="O723" s="18" t="s">
        <v>107</v>
      </c>
      <c r="P723" s="18" t="s">
        <v>57</v>
      </c>
      <c r="Q723" s="18"/>
      <c r="R723" s="18" t="s">
        <v>2668</v>
      </c>
      <c r="S723" s="36" t="s">
        <v>2339</v>
      </c>
      <c r="T723" s="54"/>
      <c r="U723" s="22"/>
      <c r="V723" s="17"/>
      <c r="W723" s="33"/>
      <c r="X723" s="23">
        <v>0</v>
      </c>
      <c r="Y723" s="23">
        <f t="shared" si="29"/>
        <v>0</v>
      </c>
      <c r="Z723" s="18"/>
      <c r="AA723" s="12" t="s">
        <v>65</v>
      </c>
      <c r="AB723" s="18">
        <v>7.11</v>
      </c>
    </row>
    <row r="724" spans="1:28" ht="50.25" customHeight="1">
      <c r="A724" s="17" t="s">
        <v>2873</v>
      </c>
      <c r="B724" s="18" t="s">
        <v>48</v>
      </c>
      <c r="C724" s="18" t="s">
        <v>49</v>
      </c>
      <c r="D724" s="18" t="s">
        <v>2867</v>
      </c>
      <c r="E724" s="18" t="s">
        <v>2868</v>
      </c>
      <c r="F724" s="18" t="s">
        <v>2869</v>
      </c>
      <c r="G724" s="18" t="s">
        <v>2870</v>
      </c>
      <c r="H724" s="17" t="s">
        <v>2871</v>
      </c>
      <c r="I724" s="17" t="s">
        <v>2872</v>
      </c>
      <c r="J724" s="17"/>
      <c r="K724" s="18" t="s">
        <v>55</v>
      </c>
      <c r="L724" s="18">
        <v>100</v>
      </c>
      <c r="M724" s="20" t="s">
        <v>56</v>
      </c>
      <c r="N724" s="18" t="s">
        <v>57</v>
      </c>
      <c r="O724" s="18" t="s">
        <v>113</v>
      </c>
      <c r="P724" s="18" t="s">
        <v>57</v>
      </c>
      <c r="Q724" s="18"/>
      <c r="R724" s="18" t="s">
        <v>2668</v>
      </c>
      <c r="S724" s="36" t="s">
        <v>2339</v>
      </c>
      <c r="T724" s="54"/>
      <c r="U724" s="22"/>
      <c r="V724" s="17"/>
      <c r="W724" s="33"/>
      <c r="X724" s="23">
        <v>200000</v>
      </c>
      <c r="Y724" s="23">
        <f t="shared" si="29"/>
        <v>224000.00000000003</v>
      </c>
      <c r="Z724" s="18"/>
      <c r="AA724" s="12" t="s">
        <v>65</v>
      </c>
      <c r="AB724" s="18"/>
    </row>
    <row r="725" spans="1:28" ht="53.25" customHeight="1">
      <c r="A725" s="17" t="s">
        <v>2874</v>
      </c>
      <c r="B725" s="36" t="s">
        <v>48</v>
      </c>
      <c r="C725" s="36" t="s">
        <v>49</v>
      </c>
      <c r="D725" s="36" t="s">
        <v>2875</v>
      </c>
      <c r="E725" s="36" t="s">
        <v>2876</v>
      </c>
      <c r="F725" s="36" t="s">
        <v>2877</v>
      </c>
      <c r="G725" s="36" t="s">
        <v>2878</v>
      </c>
      <c r="H725" s="17" t="s">
        <v>2879</v>
      </c>
      <c r="I725" s="17" t="s">
        <v>2880</v>
      </c>
      <c r="J725" s="17"/>
      <c r="K725" s="36" t="s">
        <v>55</v>
      </c>
      <c r="L725" s="36">
        <v>100</v>
      </c>
      <c r="M725" s="20" t="s">
        <v>56</v>
      </c>
      <c r="N725" s="18" t="s">
        <v>57</v>
      </c>
      <c r="O725" s="36" t="s">
        <v>107</v>
      </c>
      <c r="P725" s="18" t="s">
        <v>57</v>
      </c>
      <c r="Q725" s="18"/>
      <c r="R725" s="18" t="s">
        <v>2668</v>
      </c>
      <c r="S725" s="36" t="s">
        <v>2339</v>
      </c>
      <c r="T725" s="144"/>
      <c r="U725" s="135"/>
      <c r="V725" s="17"/>
      <c r="W725" s="156"/>
      <c r="X725" s="67">
        <v>312499.99999999994</v>
      </c>
      <c r="Y725" s="23">
        <v>350000</v>
      </c>
      <c r="Z725" s="18"/>
      <c r="AA725" s="12" t="s">
        <v>65</v>
      </c>
      <c r="AB725" s="18"/>
    </row>
    <row r="726" spans="1:28" s="143" customFormat="1" ht="58.5" customHeight="1">
      <c r="A726" s="17" t="s">
        <v>2881</v>
      </c>
      <c r="B726" s="18" t="s">
        <v>48</v>
      </c>
      <c r="C726" s="18" t="s">
        <v>49</v>
      </c>
      <c r="D726" s="36" t="s">
        <v>2882</v>
      </c>
      <c r="E726" s="36" t="s">
        <v>2883</v>
      </c>
      <c r="F726" s="36"/>
      <c r="G726" s="36" t="s">
        <v>2883</v>
      </c>
      <c r="H726" s="36"/>
      <c r="I726" s="17" t="s">
        <v>2884</v>
      </c>
      <c r="J726" s="17"/>
      <c r="K726" s="36" t="s">
        <v>72</v>
      </c>
      <c r="L726" s="36">
        <v>100</v>
      </c>
      <c r="M726" s="20" t="s">
        <v>56</v>
      </c>
      <c r="N726" s="18" t="s">
        <v>57</v>
      </c>
      <c r="O726" s="36" t="s">
        <v>459</v>
      </c>
      <c r="P726" s="18" t="s">
        <v>57</v>
      </c>
      <c r="Q726" s="18"/>
      <c r="R726" s="18" t="s">
        <v>2668</v>
      </c>
      <c r="S726" s="36" t="s">
        <v>2339</v>
      </c>
      <c r="T726" s="144"/>
      <c r="U726" s="135"/>
      <c r="V726" s="17"/>
      <c r="W726" s="156"/>
      <c r="X726" s="67">
        <v>2000000</v>
      </c>
      <c r="Y726" s="23">
        <v>2240000</v>
      </c>
      <c r="Z726" s="18"/>
      <c r="AA726" s="12" t="s">
        <v>65</v>
      </c>
      <c r="AB726" s="18"/>
    </row>
    <row r="727" spans="1:28" s="143" customFormat="1" ht="58.5" customHeight="1">
      <c r="A727" s="17" t="s">
        <v>2885</v>
      </c>
      <c r="B727" s="18" t="s">
        <v>48</v>
      </c>
      <c r="C727" s="18" t="s">
        <v>49</v>
      </c>
      <c r="D727" s="18" t="s">
        <v>2770</v>
      </c>
      <c r="E727" s="18" t="s">
        <v>2771</v>
      </c>
      <c r="F727" s="17" t="s">
        <v>2772</v>
      </c>
      <c r="G727" s="18" t="s">
        <v>2773</v>
      </c>
      <c r="H727" s="17" t="s">
        <v>2774</v>
      </c>
      <c r="I727" s="17" t="s">
        <v>2886</v>
      </c>
      <c r="J727" s="17"/>
      <c r="K727" s="18" t="s">
        <v>55</v>
      </c>
      <c r="L727" s="18">
        <v>100</v>
      </c>
      <c r="M727" s="20" t="s">
        <v>56</v>
      </c>
      <c r="N727" s="18" t="s">
        <v>57</v>
      </c>
      <c r="O727" s="18" t="s">
        <v>107</v>
      </c>
      <c r="P727" s="18" t="s">
        <v>57</v>
      </c>
      <c r="Q727" s="18"/>
      <c r="R727" s="18" t="s">
        <v>2668</v>
      </c>
      <c r="S727" s="18" t="s">
        <v>2887</v>
      </c>
      <c r="T727" s="144"/>
      <c r="U727" s="135"/>
      <c r="V727" s="17"/>
      <c r="W727" s="78"/>
      <c r="X727" s="67">
        <f>Y727/1.12</f>
        <v>892857.1428571427</v>
      </c>
      <c r="Y727" s="23">
        <v>1000000</v>
      </c>
      <c r="Z727" s="18"/>
      <c r="AA727" s="12" t="s">
        <v>65</v>
      </c>
      <c r="AB727" s="18"/>
    </row>
    <row r="728" spans="1:28" s="143" customFormat="1" ht="58.5" customHeight="1">
      <c r="A728" s="17" t="s">
        <v>2888</v>
      </c>
      <c r="B728" s="18" t="s">
        <v>48</v>
      </c>
      <c r="C728" s="18" t="s">
        <v>49</v>
      </c>
      <c r="D728" s="18" t="s">
        <v>2770</v>
      </c>
      <c r="E728" s="18" t="s">
        <v>2771</v>
      </c>
      <c r="F728" s="17" t="s">
        <v>2772</v>
      </c>
      <c r="G728" s="18" t="s">
        <v>2889</v>
      </c>
      <c r="H728" s="17" t="s">
        <v>2774</v>
      </c>
      <c r="I728" s="18" t="s">
        <v>2889</v>
      </c>
      <c r="J728" s="18"/>
      <c r="K728" s="18" t="s">
        <v>55</v>
      </c>
      <c r="L728" s="18">
        <v>100</v>
      </c>
      <c r="M728" s="20" t="s">
        <v>56</v>
      </c>
      <c r="N728" s="18" t="s">
        <v>57</v>
      </c>
      <c r="O728" s="18" t="s">
        <v>1182</v>
      </c>
      <c r="P728" s="18" t="s">
        <v>57</v>
      </c>
      <c r="Q728" s="18"/>
      <c r="R728" s="18" t="s">
        <v>2668</v>
      </c>
      <c r="S728" s="18" t="s">
        <v>2887</v>
      </c>
      <c r="T728" s="144"/>
      <c r="U728" s="135"/>
      <c r="V728" s="17"/>
      <c r="W728" s="78"/>
      <c r="X728" s="67">
        <v>945000</v>
      </c>
      <c r="Y728" s="23">
        <f>X728*1.12</f>
        <v>1058400</v>
      </c>
      <c r="Z728" s="18"/>
      <c r="AA728" s="12" t="s">
        <v>65</v>
      </c>
      <c r="AB728" s="18"/>
    </row>
    <row r="729" spans="1:28" s="143" customFormat="1" ht="58.5" customHeight="1">
      <c r="A729" s="17" t="s">
        <v>2890</v>
      </c>
      <c r="B729" s="18" t="s">
        <v>48</v>
      </c>
      <c r="C729" s="18" t="s">
        <v>49</v>
      </c>
      <c r="D729" s="18" t="s">
        <v>2891</v>
      </c>
      <c r="E729" s="18" t="s">
        <v>2892</v>
      </c>
      <c r="F729" s="18" t="s">
        <v>2893</v>
      </c>
      <c r="G729" s="18" t="s">
        <v>2894</v>
      </c>
      <c r="H729" s="18" t="s">
        <v>2895</v>
      </c>
      <c r="I729" s="18" t="s">
        <v>2896</v>
      </c>
      <c r="J729" s="18"/>
      <c r="K729" s="18" t="s">
        <v>55</v>
      </c>
      <c r="L729" s="18">
        <v>100</v>
      </c>
      <c r="M729" s="20" t="s">
        <v>56</v>
      </c>
      <c r="N729" s="18" t="s">
        <v>57</v>
      </c>
      <c r="O729" s="18" t="s">
        <v>2897</v>
      </c>
      <c r="P729" s="18" t="s">
        <v>57</v>
      </c>
      <c r="Q729" s="18"/>
      <c r="R729" s="18" t="s">
        <v>2898</v>
      </c>
      <c r="S729" s="36" t="s">
        <v>2339</v>
      </c>
      <c r="T729" s="144"/>
      <c r="U729" s="135"/>
      <c r="V729" s="17"/>
      <c r="W729" s="78"/>
      <c r="X729" s="67">
        <v>1000000</v>
      </c>
      <c r="Y729" s="23">
        <v>1120000</v>
      </c>
      <c r="Z729" s="18"/>
      <c r="AA729" s="12" t="s">
        <v>65</v>
      </c>
      <c r="AB729" s="18"/>
    </row>
    <row r="730" spans="1:28" s="143" customFormat="1" ht="58.5" customHeight="1">
      <c r="A730" s="17" t="s">
        <v>2899</v>
      </c>
      <c r="B730" s="18" t="s">
        <v>48</v>
      </c>
      <c r="C730" s="18" t="s">
        <v>49</v>
      </c>
      <c r="D730" s="18" t="s">
        <v>2900</v>
      </c>
      <c r="E730" s="18" t="s">
        <v>2901</v>
      </c>
      <c r="F730" s="18" t="s">
        <v>2902</v>
      </c>
      <c r="G730" s="18" t="s">
        <v>2903</v>
      </c>
      <c r="H730" s="17" t="s">
        <v>2904</v>
      </c>
      <c r="I730" s="17" t="s">
        <v>2905</v>
      </c>
      <c r="J730" s="17"/>
      <c r="K730" s="18" t="s">
        <v>55</v>
      </c>
      <c r="L730" s="36">
        <v>100</v>
      </c>
      <c r="M730" s="20" t="s">
        <v>56</v>
      </c>
      <c r="N730" s="18" t="s">
        <v>57</v>
      </c>
      <c r="O730" s="157" t="s">
        <v>202</v>
      </c>
      <c r="P730" s="18" t="s">
        <v>57</v>
      </c>
      <c r="Q730" s="18"/>
      <c r="R730" s="18" t="s">
        <v>2668</v>
      </c>
      <c r="S730" s="18" t="s">
        <v>2887</v>
      </c>
      <c r="T730" s="144"/>
      <c r="U730" s="135"/>
      <c r="V730" s="17"/>
      <c r="W730" s="78"/>
      <c r="X730" s="67">
        <v>0</v>
      </c>
      <c r="Y730" s="23">
        <v>0</v>
      </c>
      <c r="Z730" s="18"/>
      <c r="AA730" s="12" t="s">
        <v>65</v>
      </c>
      <c r="AB730" s="18">
        <v>11</v>
      </c>
    </row>
    <row r="731" spans="1:28" s="143" customFormat="1" ht="58.5" customHeight="1">
      <c r="A731" s="17" t="s">
        <v>2906</v>
      </c>
      <c r="B731" s="18" t="s">
        <v>48</v>
      </c>
      <c r="C731" s="18" t="s">
        <v>49</v>
      </c>
      <c r="D731" s="18" t="s">
        <v>2900</v>
      </c>
      <c r="E731" s="18" t="s">
        <v>2901</v>
      </c>
      <c r="F731" s="18" t="s">
        <v>2902</v>
      </c>
      <c r="G731" s="18" t="s">
        <v>2903</v>
      </c>
      <c r="H731" s="17" t="s">
        <v>2904</v>
      </c>
      <c r="I731" s="17" t="s">
        <v>2905</v>
      </c>
      <c r="J731" s="17"/>
      <c r="K731" s="18" t="s">
        <v>55</v>
      </c>
      <c r="L731" s="36">
        <v>100</v>
      </c>
      <c r="M731" s="20" t="s">
        <v>56</v>
      </c>
      <c r="N731" s="18" t="s">
        <v>57</v>
      </c>
      <c r="O731" s="18" t="s">
        <v>113</v>
      </c>
      <c r="P731" s="18" t="s">
        <v>57</v>
      </c>
      <c r="Q731" s="18"/>
      <c r="R731" s="18" t="s">
        <v>2668</v>
      </c>
      <c r="S731" s="18" t="s">
        <v>2887</v>
      </c>
      <c r="T731" s="144"/>
      <c r="U731" s="135"/>
      <c r="V731" s="17"/>
      <c r="W731" s="78"/>
      <c r="X731" s="67">
        <v>40000</v>
      </c>
      <c r="Y731" s="23">
        <f>X731*1.12</f>
        <v>44800.00000000001</v>
      </c>
      <c r="Z731" s="18"/>
      <c r="AA731" s="12" t="s">
        <v>65</v>
      </c>
      <c r="AB731" s="18"/>
    </row>
    <row r="732" spans="1:28" s="143" customFormat="1" ht="133.5" customHeight="1">
      <c r="A732" s="17" t="s">
        <v>2907</v>
      </c>
      <c r="B732" s="18" t="s">
        <v>48</v>
      </c>
      <c r="C732" s="18" t="s">
        <v>49</v>
      </c>
      <c r="D732" s="17" t="s">
        <v>2908</v>
      </c>
      <c r="E732" s="17" t="s">
        <v>2909</v>
      </c>
      <c r="F732" s="17" t="s">
        <v>2910</v>
      </c>
      <c r="G732" s="17" t="s">
        <v>2911</v>
      </c>
      <c r="H732" s="17" t="s">
        <v>2912</v>
      </c>
      <c r="I732" s="17" t="s">
        <v>2913</v>
      </c>
      <c r="J732" s="18"/>
      <c r="K732" s="18" t="s">
        <v>72</v>
      </c>
      <c r="L732" s="18">
        <v>100</v>
      </c>
      <c r="M732" s="17">
        <v>231010000</v>
      </c>
      <c r="N732" s="18" t="s">
        <v>57</v>
      </c>
      <c r="O732" s="21" t="s">
        <v>99</v>
      </c>
      <c r="P732" s="18" t="s">
        <v>57</v>
      </c>
      <c r="Q732" s="18"/>
      <c r="R732" s="158" t="s">
        <v>2668</v>
      </c>
      <c r="S732" s="20" t="s">
        <v>2804</v>
      </c>
      <c r="T732" s="144"/>
      <c r="U732" s="135"/>
      <c r="V732" s="17"/>
      <c r="W732" s="68"/>
      <c r="X732" s="67">
        <v>267857</v>
      </c>
      <c r="Y732" s="23">
        <v>300000</v>
      </c>
      <c r="Z732" s="17"/>
      <c r="AA732" s="18" t="s">
        <v>65</v>
      </c>
      <c r="AB732" s="18"/>
    </row>
    <row r="733" spans="1:28" ht="48" customHeight="1">
      <c r="A733" s="17" t="s">
        <v>2914</v>
      </c>
      <c r="B733" s="18" t="s">
        <v>48</v>
      </c>
      <c r="C733" s="18" t="s">
        <v>49</v>
      </c>
      <c r="D733" s="18" t="s">
        <v>2915</v>
      </c>
      <c r="E733" s="18" t="s">
        <v>2916</v>
      </c>
      <c r="F733" s="18" t="s">
        <v>2917</v>
      </c>
      <c r="G733" s="18" t="s">
        <v>2918</v>
      </c>
      <c r="H733" s="18" t="s">
        <v>2917</v>
      </c>
      <c r="I733" s="18" t="s">
        <v>2918</v>
      </c>
      <c r="J733" s="18"/>
      <c r="K733" s="18" t="s">
        <v>72</v>
      </c>
      <c r="L733" s="18">
        <v>100</v>
      </c>
      <c r="M733" s="17">
        <v>231010000</v>
      </c>
      <c r="N733" s="18" t="s">
        <v>57</v>
      </c>
      <c r="O733" s="18" t="s">
        <v>113</v>
      </c>
      <c r="P733" s="18" t="s">
        <v>57</v>
      </c>
      <c r="Q733" s="18"/>
      <c r="R733" s="158" t="s">
        <v>2668</v>
      </c>
      <c r="S733" s="20" t="s">
        <v>2804</v>
      </c>
      <c r="T733" s="18"/>
      <c r="U733" s="20"/>
      <c r="V733" s="17" t="s">
        <v>2629</v>
      </c>
      <c r="W733" s="17"/>
      <c r="X733" s="67">
        <v>267857</v>
      </c>
      <c r="Y733" s="23">
        <f>X733*1.12</f>
        <v>299999.84</v>
      </c>
      <c r="Z733" s="18"/>
      <c r="AA733" s="18" t="s">
        <v>65</v>
      </c>
      <c r="AB733" s="18"/>
    </row>
    <row r="734" spans="1:238" s="4" customFormat="1" ht="42" customHeight="1">
      <c r="A734" s="17" t="s">
        <v>2919</v>
      </c>
      <c r="B734" s="18" t="s">
        <v>48</v>
      </c>
      <c r="C734" s="18" t="s">
        <v>49</v>
      </c>
      <c r="D734" s="18" t="s">
        <v>2915</v>
      </c>
      <c r="E734" s="18" t="s">
        <v>2916</v>
      </c>
      <c r="F734" s="18" t="s">
        <v>2917</v>
      </c>
      <c r="G734" s="18" t="s">
        <v>2920</v>
      </c>
      <c r="H734" s="18" t="s">
        <v>2917</v>
      </c>
      <c r="I734" s="18" t="s">
        <v>2920</v>
      </c>
      <c r="J734" s="18"/>
      <c r="K734" s="18" t="s">
        <v>72</v>
      </c>
      <c r="L734" s="18">
        <v>100</v>
      </c>
      <c r="M734" s="17">
        <v>231010000</v>
      </c>
      <c r="N734" s="18" t="s">
        <v>57</v>
      </c>
      <c r="O734" s="18" t="s">
        <v>113</v>
      </c>
      <c r="P734" s="18" t="s">
        <v>57</v>
      </c>
      <c r="Q734" s="18"/>
      <c r="R734" s="158" t="s">
        <v>2668</v>
      </c>
      <c r="S734" s="20" t="s">
        <v>2804</v>
      </c>
      <c r="T734" s="18"/>
      <c r="U734" s="20"/>
      <c r="V734" s="17" t="s">
        <v>2629</v>
      </c>
      <c r="W734" s="17"/>
      <c r="X734" s="33">
        <v>44650</v>
      </c>
      <c r="Y734" s="23">
        <f>X734*1.12</f>
        <v>50008.00000000001</v>
      </c>
      <c r="Z734" s="18"/>
      <c r="AA734" s="18" t="s">
        <v>65</v>
      </c>
      <c r="AB734" s="18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</row>
    <row r="735" spans="1:28" ht="50.25" customHeight="1">
      <c r="A735" s="17" t="s">
        <v>2921</v>
      </c>
      <c r="B735" s="18" t="s">
        <v>48</v>
      </c>
      <c r="C735" s="18" t="s">
        <v>49</v>
      </c>
      <c r="D735" s="24" t="s">
        <v>2922</v>
      </c>
      <c r="E735" s="24" t="s">
        <v>2923</v>
      </c>
      <c r="F735" s="24" t="s">
        <v>2924</v>
      </c>
      <c r="G735" s="17" t="s">
        <v>2925</v>
      </c>
      <c r="H735" s="24" t="s">
        <v>2924</v>
      </c>
      <c r="I735" s="17" t="s">
        <v>2925</v>
      </c>
      <c r="J735" s="18"/>
      <c r="K735" s="18" t="s">
        <v>72</v>
      </c>
      <c r="L735" s="108">
        <v>100</v>
      </c>
      <c r="M735" s="17">
        <v>231010000</v>
      </c>
      <c r="N735" s="18" t="s">
        <v>57</v>
      </c>
      <c r="O735" s="21" t="s">
        <v>99</v>
      </c>
      <c r="P735" s="18" t="s">
        <v>57</v>
      </c>
      <c r="Q735" s="18"/>
      <c r="R735" s="158" t="s">
        <v>2668</v>
      </c>
      <c r="S735" s="20" t="s">
        <v>2804</v>
      </c>
      <c r="T735" s="18"/>
      <c r="U735" s="110"/>
      <c r="V735" s="17" t="s">
        <v>2629</v>
      </c>
      <c r="W735" s="17"/>
      <c r="X735" s="23">
        <v>312500</v>
      </c>
      <c r="Y735" s="23">
        <v>350000</v>
      </c>
      <c r="Z735" s="18"/>
      <c r="AA735" s="18" t="s">
        <v>65</v>
      </c>
      <c r="AB735" s="18"/>
    </row>
    <row r="736" spans="1:28" ht="53.25" customHeight="1">
      <c r="A736" s="17" t="s">
        <v>2926</v>
      </c>
      <c r="B736" s="18" t="s">
        <v>48</v>
      </c>
      <c r="C736" s="18" t="s">
        <v>49</v>
      </c>
      <c r="D736" s="18" t="s">
        <v>2927</v>
      </c>
      <c r="E736" s="18" t="s">
        <v>2928</v>
      </c>
      <c r="F736" s="17" t="s">
        <v>2929</v>
      </c>
      <c r="G736" s="17" t="s">
        <v>2930</v>
      </c>
      <c r="H736" s="17" t="s">
        <v>2931</v>
      </c>
      <c r="I736" s="17" t="s">
        <v>2932</v>
      </c>
      <c r="J736" s="18"/>
      <c r="K736" s="18" t="s">
        <v>55</v>
      </c>
      <c r="L736" s="36">
        <v>100</v>
      </c>
      <c r="M736" s="17">
        <v>231010000</v>
      </c>
      <c r="N736" s="18" t="s">
        <v>57</v>
      </c>
      <c r="O736" s="157" t="s">
        <v>58</v>
      </c>
      <c r="P736" s="18" t="s">
        <v>57</v>
      </c>
      <c r="Q736" s="36"/>
      <c r="R736" s="158" t="s">
        <v>2668</v>
      </c>
      <c r="S736" s="18" t="s">
        <v>61</v>
      </c>
      <c r="T736" s="20"/>
      <c r="U736" s="17" t="s">
        <v>2629</v>
      </c>
      <c r="V736" s="17"/>
      <c r="W736" s="18"/>
      <c r="X736" s="23">
        <v>2600000</v>
      </c>
      <c r="Y736" s="23">
        <f aca="true" t="shared" si="30" ref="Y736:Y745">X736*1.12</f>
        <v>2912000.0000000005</v>
      </c>
      <c r="Z736" s="18"/>
      <c r="AA736" s="18" t="s">
        <v>65</v>
      </c>
      <c r="AB736" s="18"/>
    </row>
    <row r="737" spans="1:28" s="143" customFormat="1" ht="58.5" customHeight="1">
      <c r="A737" s="17" t="s">
        <v>2933</v>
      </c>
      <c r="B737" s="18" t="s">
        <v>48</v>
      </c>
      <c r="C737" s="18" t="s">
        <v>49</v>
      </c>
      <c r="D737" s="18" t="s">
        <v>2770</v>
      </c>
      <c r="E737" s="18" t="s">
        <v>2771</v>
      </c>
      <c r="F737" s="17" t="s">
        <v>2934</v>
      </c>
      <c r="G737" s="17" t="s">
        <v>2773</v>
      </c>
      <c r="H737" s="17" t="s">
        <v>2810</v>
      </c>
      <c r="I737" s="17" t="s">
        <v>2935</v>
      </c>
      <c r="J737" s="18"/>
      <c r="K737" s="18" t="s">
        <v>55</v>
      </c>
      <c r="L737" s="18">
        <v>100</v>
      </c>
      <c r="M737" s="17">
        <v>231010000</v>
      </c>
      <c r="N737" s="18" t="s">
        <v>57</v>
      </c>
      <c r="O737" s="21" t="s">
        <v>58</v>
      </c>
      <c r="P737" s="18" t="s">
        <v>57</v>
      </c>
      <c r="Q737" s="18"/>
      <c r="R737" s="158" t="s">
        <v>2668</v>
      </c>
      <c r="S737" s="18" t="s">
        <v>61</v>
      </c>
      <c r="T737" s="20"/>
      <c r="U737" s="17" t="s">
        <v>2629</v>
      </c>
      <c r="V737" s="17"/>
      <c r="W737" s="18"/>
      <c r="X737" s="23">
        <v>0</v>
      </c>
      <c r="Y737" s="23">
        <v>0</v>
      </c>
      <c r="Z737" s="18"/>
      <c r="AA737" s="18" t="s">
        <v>65</v>
      </c>
      <c r="AB737" s="18">
        <v>11.12</v>
      </c>
    </row>
    <row r="738" spans="1:28" s="143" customFormat="1" ht="58.5" customHeight="1">
      <c r="A738" s="17" t="s">
        <v>2936</v>
      </c>
      <c r="B738" s="18" t="s">
        <v>48</v>
      </c>
      <c r="C738" s="18" t="s">
        <v>49</v>
      </c>
      <c r="D738" s="18" t="s">
        <v>2770</v>
      </c>
      <c r="E738" s="18" t="s">
        <v>2771</v>
      </c>
      <c r="F738" s="17" t="s">
        <v>2934</v>
      </c>
      <c r="G738" s="17" t="s">
        <v>2773</v>
      </c>
      <c r="H738" s="17" t="s">
        <v>2810</v>
      </c>
      <c r="I738" s="17" t="s">
        <v>2935</v>
      </c>
      <c r="J738" s="18"/>
      <c r="K738" s="18" t="s">
        <v>55</v>
      </c>
      <c r="L738" s="18">
        <v>100</v>
      </c>
      <c r="M738" s="17">
        <v>231010000</v>
      </c>
      <c r="N738" s="18" t="s">
        <v>57</v>
      </c>
      <c r="O738" s="21" t="s">
        <v>202</v>
      </c>
      <c r="P738" s="18" t="s">
        <v>2937</v>
      </c>
      <c r="Q738" s="18"/>
      <c r="R738" s="158" t="s">
        <v>2668</v>
      </c>
      <c r="S738" s="18" t="s">
        <v>61</v>
      </c>
      <c r="T738" s="20"/>
      <c r="U738" s="17" t="s">
        <v>2629</v>
      </c>
      <c r="V738" s="17"/>
      <c r="W738" s="18"/>
      <c r="X738" s="23">
        <v>0</v>
      </c>
      <c r="Y738" s="23">
        <f>X738*1.12</f>
        <v>0</v>
      </c>
      <c r="Z738" s="18"/>
      <c r="AA738" s="18" t="s">
        <v>65</v>
      </c>
      <c r="AB738" s="18">
        <v>11</v>
      </c>
    </row>
    <row r="739" spans="1:28" s="143" customFormat="1" ht="58.5" customHeight="1">
      <c r="A739" s="17" t="s">
        <v>2938</v>
      </c>
      <c r="B739" s="18" t="s">
        <v>48</v>
      </c>
      <c r="C739" s="18" t="s">
        <v>49</v>
      </c>
      <c r="D739" s="18" t="s">
        <v>2770</v>
      </c>
      <c r="E739" s="18" t="s">
        <v>2771</v>
      </c>
      <c r="F739" s="17" t="s">
        <v>2934</v>
      </c>
      <c r="G739" s="17" t="s">
        <v>2773</v>
      </c>
      <c r="H739" s="17" t="s">
        <v>2810</v>
      </c>
      <c r="I739" s="17" t="s">
        <v>2935</v>
      </c>
      <c r="J739" s="18"/>
      <c r="K739" s="18" t="s">
        <v>55</v>
      </c>
      <c r="L739" s="18">
        <v>100</v>
      </c>
      <c r="M739" s="17">
        <v>231010000</v>
      </c>
      <c r="N739" s="18" t="s">
        <v>57</v>
      </c>
      <c r="O739" s="21" t="s">
        <v>1067</v>
      </c>
      <c r="P739" s="18" t="s">
        <v>2937</v>
      </c>
      <c r="Q739" s="18"/>
      <c r="R739" s="158" t="s">
        <v>2668</v>
      </c>
      <c r="S739" s="18" t="s">
        <v>61</v>
      </c>
      <c r="T739" s="20"/>
      <c r="U739" s="17" t="s">
        <v>2629</v>
      </c>
      <c r="V739" s="17"/>
      <c r="W739" s="18"/>
      <c r="X739" s="23">
        <v>500000</v>
      </c>
      <c r="Y739" s="23">
        <f>X739*1.12</f>
        <v>560000</v>
      </c>
      <c r="Z739" s="18"/>
      <c r="AA739" s="18" t="s">
        <v>65</v>
      </c>
      <c r="AB739" s="18"/>
    </row>
    <row r="740" spans="1:28" s="143" customFormat="1" ht="58.5" customHeight="1">
      <c r="A740" s="17" t="s">
        <v>2939</v>
      </c>
      <c r="B740" s="18" t="s">
        <v>48</v>
      </c>
      <c r="C740" s="18" t="s">
        <v>49</v>
      </c>
      <c r="D740" s="37" t="s">
        <v>2940</v>
      </c>
      <c r="E740" s="37" t="s">
        <v>2941</v>
      </c>
      <c r="F740" s="17" t="s">
        <v>2942</v>
      </c>
      <c r="G740" s="17" t="s">
        <v>2941</v>
      </c>
      <c r="H740" s="17" t="s">
        <v>2943</v>
      </c>
      <c r="I740" s="18" t="s">
        <v>2944</v>
      </c>
      <c r="J740" s="18"/>
      <c r="K740" s="18" t="s">
        <v>55</v>
      </c>
      <c r="L740" s="36">
        <v>100</v>
      </c>
      <c r="M740" s="17">
        <v>231010000</v>
      </c>
      <c r="N740" s="18" t="s">
        <v>57</v>
      </c>
      <c r="O740" s="157" t="s">
        <v>58</v>
      </c>
      <c r="P740" s="18" t="s">
        <v>57</v>
      </c>
      <c r="Q740" s="36"/>
      <c r="R740" s="158" t="s">
        <v>2668</v>
      </c>
      <c r="S740" s="18" t="s">
        <v>61</v>
      </c>
      <c r="T740" s="20"/>
      <c r="U740" s="17" t="s">
        <v>2629</v>
      </c>
      <c r="V740" s="17"/>
      <c r="W740" s="18"/>
      <c r="X740" s="23">
        <v>2805000</v>
      </c>
      <c r="Y740" s="23">
        <f t="shared" si="30"/>
        <v>3141600.0000000005</v>
      </c>
      <c r="Z740" s="18"/>
      <c r="AA740" s="18" t="s">
        <v>65</v>
      </c>
      <c r="AB740" s="18"/>
    </row>
    <row r="741" spans="1:28" s="143" customFormat="1" ht="58.5" customHeight="1">
      <c r="A741" s="17" t="s">
        <v>2945</v>
      </c>
      <c r="B741" s="18" t="s">
        <v>48</v>
      </c>
      <c r="C741" s="18" t="s">
        <v>49</v>
      </c>
      <c r="D741" s="18" t="s">
        <v>2946</v>
      </c>
      <c r="E741" s="18" t="s">
        <v>2947</v>
      </c>
      <c r="F741" s="18" t="s">
        <v>2948</v>
      </c>
      <c r="G741" s="18" t="s">
        <v>2947</v>
      </c>
      <c r="H741" s="18" t="s">
        <v>2949</v>
      </c>
      <c r="I741" s="17" t="s">
        <v>2950</v>
      </c>
      <c r="J741" s="18"/>
      <c r="K741" s="18" t="s">
        <v>55</v>
      </c>
      <c r="L741" s="36">
        <v>100</v>
      </c>
      <c r="M741" s="17">
        <v>231010000</v>
      </c>
      <c r="N741" s="18" t="s">
        <v>57</v>
      </c>
      <c r="O741" s="21" t="s">
        <v>58</v>
      </c>
      <c r="P741" s="18" t="s">
        <v>57</v>
      </c>
      <c r="Q741" s="18"/>
      <c r="R741" s="158" t="s">
        <v>2668</v>
      </c>
      <c r="S741" s="18" t="s">
        <v>61</v>
      </c>
      <c r="T741" s="54"/>
      <c r="U741" s="22"/>
      <c r="V741" s="17"/>
      <c r="W741" s="33"/>
      <c r="X741" s="23">
        <v>0</v>
      </c>
      <c r="Y741" s="23">
        <f>X741*1.12</f>
        <v>0</v>
      </c>
      <c r="Z741" s="18"/>
      <c r="AA741" s="18" t="s">
        <v>65</v>
      </c>
      <c r="AB741" s="18">
        <v>11</v>
      </c>
    </row>
    <row r="742" spans="1:28" s="143" customFormat="1" ht="58.5" customHeight="1">
      <c r="A742" s="17" t="s">
        <v>2951</v>
      </c>
      <c r="B742" s="18" t="s">
        <v>48</v>
      </c>
      <c r="C742" s="18" t="s">
        <v>49</v>
      </c>
      <c r="D742" s="18" t="s">
        <v>2946</v>
      </c>
      <c r="E742" s="18" t="s">
        <v>2947</v>
      </c>
      <c r="F742" s="18" t="s">
        <v>2948</v>
      </c>
      <c r="G742" s="18" t="s">
        <v>2947</v>
      </c>
      <c r="H742" s="18" t="s">
        <v>2949</v>
      </c>
      <c r="I742" s="17" t="s">
        <v>2950</v>
      </c>
      <c r="J742" s="18"/>
      <c r="K742" s="18" t="s">
        <v>55</v>
      </c>
      <c r="L742" s="36">
        <v>100</v>
      </c>
      <c r="M742" s="17">
        <v>231010000</v>
      </c>
      <c r="N742" s="18" t="s">
        <v>57</v>
      </c>
      <c r="O742" s="21" t="s">
        <v>99</v>
      </c>
      <c r="P742" s="18" t="s">
        <v>57</v>
      </c>
      <c r="Q742" s="18"/>
      <c r="R742" s="158" t="s">
        <v>2668</v>
      </c>
      <c r="S742" s="18" t="s">
        <v>61</v>
      </c>
      <c r="T742" s="21"/>
      <c r="U742" s="22"/>
      <c r="V742" s="17"/>
      <c r="W742" s="33"/>
      <c r="X742" s="23">
        <v>500000</v>
      </c>
      <c r="Y742" s="23">
        <f>X742*1.12</f>
        <v>560000</v>
      </c>
      <c r="Z742" s="18"/>
      <c r="AA742" s="18" t="s">
        <v>65</v>
      </c>
      <c r="AB742" s="18"/>
    </row>
    <row r="743" spans="1:28" s="143" customFormat="1" ht="58.5" customHeight="1">
      <c r="A743" s="17" t="s">
        <v>2952</v>
      </c>
      <c r="B743" s="12" t="s">
        <v>48</v>
      </c>
      <c r="C743" s="12" t="s">
        <v>49</v>
      </c>
      <c r="D743" s="87" t="s">
        <v>2953</v>
      </c>
      <c r="E743" s="87" t="s">
        <v>2954</v>
      </c>
      <c r="F743" s="87" t="s">
        <v>2955</v>
      </c>
      <c r="G743" s="87" t="s">
        <v>2956</v>
      </c>
      <c r="H743" s="87" t="s">
        <v>2957</v>
      </c>
      <c r="I743" s="17" t="s">
        <v>2958</v>
      </c>
      <c r="J743" s="18"/>
      <c r="K743" s="18" t="s">
        <v>55</v>
      </c>
      <c r="L743" s="36">
        <v>100</v>
      </c>
      <c r="M743" s="17">
        <v>231010000</v>
      </c>
      <c r="N743" s="18" t="s">
        <v>57</v>
      </c>
      <c r="O743" s="21" t="s">
        <v>58</v>
      </c>
      <c r="P743" s="18" t="s">
        <v>57</v>
      </c>
      <c r="Q743" s="18"/>
      <c r="R743" s="158" t="s">
        <v>2668</v>
      </c>
      <c r="S743" s="18" t="s">
        <v>61</v>
      </c>
      <c r="T743" s="145"/>
      <c r="U743" s="17" t="s">
        <v>2629</v>
      </c>
      <c r="V743" s="154"/>
      <c r="W743" s="68"/>
      <c r="X743" s="67">
        <v>255000</v>
      </c>
      <c r="Y743" s="23">
        <f t="shared" si="30"/>
        <v>285600</v>
      </c>
      <c r="Z743" s="18"/>
      <c r="AA743" s="18" t="s">
        <v>65</v>
      </c>
      <c r="AB743" s="18"/>
    </row>
    <row r="744" spans="1:28" s="143" customFormat="1" ht="58.5" customHeight="1">
      <c r="A744" s="17" t="s">
        <v>2959</v>
      </c>
      <c r="B744" s="12" t="s">
        <v>48</v>
      </c>
      <c r="C744" s="12" t="s">
        <v>49</v>
      </c>
      <c r="D744" s="12" t="s">
        <v>2960</v>
      </c>
      <c r="E744" s="37" t="s">
        <v>2961</v>
      </c>
      <c r="F744" s="37" t="s">
        <v>2962</v>
      </c>
      <c r="G744" s="37" t="s">
        <v>2963</v>
      </c>
      <c r="H744" s="37" t="s">
        <v>2964</v>
      </c>
      <c r="I744" s="17" t="s">
        <v>2965</v>
      </c>
      <c r="J744" s="18"/>
      <c r="K744" s="18" t="s">
        <v>55</v>
      </c>
      <c r="L744" s="29">
        <v>50</v>
      </c>
      <c r="M744" s="17">
        <v>231010000</v>
      </c>
      <c r="N744" s="18" t="s">
        <v>57</v>
      </c>
      <c r="O744" s="29" t="s">
        <v>58</v>
      </c>
      <c r="P744" s="18" t="s">
        <v>57</v>
      </c>
      <c r="Q744" s="18"/>
      <c r="R744" s="158" t="s">
        <v>2668</v>
      </c>
      <c r="S744" s="36" t="s">
        <v>61</v>
      </c>
      <c r="T744" s="145"/>
      <c r="U744" s="17"/>
      <c r="V744" s="154"/>
      <c r="W744" s="68"/>
      <c r="X744" s="67">
        <v>50000</v>
      </c>
      <c r="Y744" s="23">
        <f t="shared" si="30"/>
        <v>56000.00000000001</v>
      </c>
      <c r="Z744" s="18"/>
      <c r="AA744" s="18" t="s">
        <v>65</v>
      </c>
      <c r="AB744" s="18"/>
    </row>
    <row r="745" spans="1:28" s="143" customFormat="1" ht="58.5" customHeight="1">
      <c r="A745" s="17" t="s">
        <v>2966</v>
      </c>
      <c r="B745" s="12" t="s">
        <v>48</v>
      </c>
      <c r="C745" s="12" t="s">
        <v>49</v>
      </c>
      <c r="D745" s="12" t="s">
        <v>2967</v>
      </c>
      <c r="E745" s="37" t="s">
        <v>2968</v>
      </c>
      <c r="F745" s="18" t="s">
        <v>2969</v>
      </c>
      <c r="G745" s="18" t="s">
        <v>2970</v>
      </c>
      <c r="H745" s="18" t="s">
        <v>2971</v>
      </c>
      <c r="I745" s="17" t="s">
        <v>2972</v>
      </c>
      <c r="J745" s="18"/>
      <c r="K745" s="18" t="s">
        <v>55</v>
      </c>
      <c r="L745" s="29">
        <v>50</v>
      </c>
      <c r="M745" s="17">
        <v>231010000</v>
      </c>
      <c r="N745" s="18" t="s">
        <v>57</v>
      </c>
      <c r="O745" s="29" t="s">
        <v>58</v>
      </c>
      <c r="P745" s="18" t="s">
        <v>57</v>
      </c>
      <c r="Q745" s="18"/>
      <c r="R745" s="158" t="s">
        <v>2668</v>
      </c>
      <c r="S745" s="36" t="s">
        <v>61</v>
      </c>
      <c r="T745" s="145"/>
      <c r="U745" s="17"/>
      <c r="V745" s="154"/>
      <c r="W745" s="68"/>
      <c r="X745" s="67">
        <v>5000</v>
      </c>
      <c r="Y745" s="23">
        <f t="shared" si="30"/>
        <v>5600.000000000001</v>
      </c>
      <c r="Z745" s="18"/>
      <c r="AA745" s="18" t="s">
        <v>65</v>
      </c>
      <c r="AB745" s="18"/>
    </row>
    <row r="746" spans="1:28" s="143" customFormat="1" ht="93.75" customHeight="1">
      <c r="A746" s="17" t="s">
        <v>2973</v>
      </c>
      <c r="B746" s="12" t="s">
        <v>48</v>
      </c>
      <c r="C746" s="12" t="s">
        <v>49</v>
      </c>
      <c r="D746" s="18" t="s">
        <v>2974</v>
      </c>
      <c r="E746" s="18" t="s">
        <v>2975</v>
      </c>
      <c r="F746" s="18" t="s">
        <v>2976</v>
      </c>
      <c r="G746" s="18" t="s">
        <v>2977</v>
      </c>
      <c r="H746" s="18" t="s">
        <v>2978</v>
      </c>
      <c r="I746" s="17"/>
      <c r="J746" s="18"/>
      <c r="K746" s="18" t="s">
        <v>55</v>
      </c>
      <c r="L746" s="29">
        <v>100</v>
      </c>
      <c r="M746" s="17">
        <v>231010000</v>
      </c>
      <c r="N746" s="18" t="s">
        <v>57</v>
      </c>
      <c r="O746" s="29" t="s">
        <v>58</v>
      </c>
      <c r="P746" s="18" t="s">
        <v>57</v>
      </c>
      <c r="Q746" s="18"/>
      <c r="R746" s="158" t="s">
        <v>2979</v>
      </c>
      <c r="S746" s="20" t="s">
        <v>2980</v>
      </c>
      <c r="T746" s="145"/>
      <c r="U746" s="17"/>
      <c r="V746" s="154"/>
      <c r="W746" s="78"/>
      <c r="X746" s="67">
        <v>0</v>
      </c>
      <c r="Y746" s="23">
        <v>0</v>
      </c>
      <c r="Z746" s="18"/>
      <c r="AA746" s="18" t="s">
        <v>65</v>
      </c>
      <c r="AB746" s="18">
        <v>14</v>
      </c>
    </row>
    <row r="747" spans="1:28" s="143" customFormat="1" ht="96.75" customHeight="1">
      <c r="A747" s="17" t="s">
        <v>2981</v>
      </c>
      <c r="B747" s="12" t="s">
        <v>48</v>
      </c>
      <c r="C747" s="12" t="s">
        <v>49</v>
      </c>
      <c r="D747" s="18" t="s">
        <v>2974</v>
      </c>
      <c r="E747" s="18" t="s">
        <v>2975</v>
      </c>
      <c r="F747" s="18" t="s">
        <v>2976</v>
      </c>
      <c r="G747" s="18" t="s">
        <v>2977</v>
      </c>
      <c r="H747" s="18" t="s">
        <v>2978</v>
      </c>
      <c r="I747" s="17"/>
      <c r="J747" s="18"/>
      <c r="K747" s="18" t="s">
        <v>55</v>
      </c>
      <c r="L747" s="29">
        <v>100</v>
      </c>
      <c r="M747" s="17">
        <v>231010000</v>
      </c>
      <c r="N747" s="18" t="s">
        <v>57</v>
      </c>
      <c r="O747" s="29" t="s">
        <v>58</v>
      </c>
      <c r="P747" s="18" t="s">
        <v>57</v>
      </c>
      <c r="Q747" s="18"/>
      <c r="R747" s="36" t="s">
        <v>2743</v>
      </c>
      <c r="S747" s="20" t="s">
        <v>2980</v>
      </c>
      <c r="T747" s="145"/>
      <c r="U747" s="17"/>
      <c r="V747" s="154"/>
      <c r="W747" s="78"/>
      <c r="X747" s="67">
        <v>70000</v>
      </c>
      <c r="Y747" s="23">
        <f>X747*1.12</f>
        <v>78400.00000000001</v>
      </c>
      <c r="Z747" s="18"/>
      <c r="AA747" s="18" t="s">
        <v>65</v>
      </c>
      <c r="AB747" s="18"/>
    </row>
    <row r="748" spans="1:28" s="85" customFormat="1" ht="50.25" customHeight="1">
      <c r="A748" s="56" t="s">
        <v>2982</v>
      </c>
      <c r="B748" s="39" t="s">
        <v>204</v>
      </c>
      <c r="C748" s="39" t="s">
        <v>205</v>
      </c>
      <c r="D748" s="56" t="s">
        <v>2770</v>
      </c>
      <c r="E748" s="39" t="s">
        <v>2771</v>
      </c>
      <c r="F748" s="56" t="s">
        <v>2983</v>
      </c>
      <c r="G748" s="39" t="s">
        <v>2984</v>
      </c>
      <c r="H748" s="39" t="s">
        <v>2810</v>
      </c>
      <c r="I748" s="56" t="s">
        <v>2985</v>
      </c>
      <c r="J748" s="39"/>
      <c r="K748" s="39" t="s">
        <v>55</v>
      </c>
      <c r="L748" s="58" t="s">
        <v>1557</v>
      </c>
      <c r="M748" s="56">
        <v>231010000</v>
      </c>
      <c r="N748" s="39" t="s">
        <v>57</v>
      </c>
      <c r="O748" s="58" t="s">
        <v>2986</v>
      </c>
      <c r="P748" s="39" t="s">
        <v>57</v>
      </c>
      <c r="Q748" s="58"/>
      <c r="R748" s="57" t="s">
        <v>2668</v>
      </c>
      <c r="S748" s="58" t="s">
        <v>61</v>
      </c>
      <c r="T748" s="58"/>
      <c r="U748" s="39"/>
      <c r="V748" s="56"/>
      <c r="W748" s="61"/>
      <c r="X748" s="62">
        <v>350000</v>
      </c>
      <c r="Y748" s="62">
        <v>392000.00000000006</v>
      </c>
      <c r="Z748" s="39"/>
      <c r="AA748" s="39" t="s">
        <v>65</v>
      </c>
      <c r="AB748" s="39"/>
    </row>
    <row r="749" spans="1:28" ht="53.25" customHeight="1">
      <c r="A749" s="17" t="s">
        <v>2987</v>
      </c>
      <c r="B749" s="18" t="s">
        <v>204</v>
      </c>
      <c r="C749" s="18" t="s">
        <v>205</v>
      </c>
      <c r="D749" s="18" t="s">
        <v>2770</v>
      </c>
      <c r="E749" s="18" t="s">
        <v>2771</v>
      </c>
      <c r="F749" s="17" t="s">
        <v>2983</v>
      </c>
      <c r="G749" s="18" t="s">
        <v>2773</v>
      </c>
      <c r="H749" s="18" t="s">
        <v>2810</v>
      </c>
      <c r="I749" s="17" t="s">
        <v>2988</v>
      </c>
      <c r="J749" s="18"/>
      <c r="K749" s="18" t="s">
        <v>55</v>
      </c>
      <c r="L749" s="20" t="s">
        <v>1557</v>
      </c>
      <c r="M749" s="17">
        <v>231010000</v>
      </c>
      <c r="N749" s="18" t="s">
        <v>57</v>
      </c>
      <c r="O749" s="20" t="s">
        <v>96</v>
      </c>
      <c r="P749" s="18" t="s">
        <v>57</v>
      </c>
      <c r="Q749" s="20"/>
      <c r="R749" s="29" t="s">
        <v>2668</v>
      </c>
      <c r="S749" s="20" t="s">
        <v>61</v>
      </c>
      <c r="T749" s="20"/>
      <c r="U749" s="18"/>
      <c r="V749" s="17"/>
      <c r="W749" s="19"/>
      <c r="X749" s="23">
        <v>0</v>
      </c>
      <c r="Y749" s="23">
        <v>0</v>
      </c>
      <c r="Z749" s="18"/>
      <c r="AA749" s="18" t="s">
        <v>65</v>
      </c>
      <c r="AB749" s="18">
        <v>11</v>
      </c>
    </row>
    <row r="750" spans="1:28" ht="53.25" customHeight="1">
      <c r="A750" s="17" t="s">
        <v>2989</v>
      </c>
      <c r="B750" s="18" t="s">
        <v>204</v>
      </c>
      <c r="C750" s="18" t="s">
        <v>205</v>
      </c>
      <c r="D750" s="18" t="s">
        <v>2770</v>
      </c>
      <c r="E750" s="18" t="s">
        <v>2771</v>
      </c>
      <c r="F750" s="17" t="s">
        <v>2983</v>
      </c>
      <c r="G750" s="18" t="s">
        <v>2773</v>
      </c>
      <c r="H750" s="18" t="s">
        <v>2810</v>
      </c>
      <c r="I750" s="17" t="s">
        <v>2988</v>
      </c>
      <c r="J750" s="18"/>
      <c r="K750" s="18" t="s">
        <v>55</v>
      </c>
      <c r="L750" s="20" t="s">
        <v>1557</v>
      </c>
      <c r="M750" s="17">
        <v>231010000</v>
      </c>
      <c r="N750" s="18" t="s">
        <v>57</v>
      </c>
      <c r="O750" s="20" t="s">
        <v>202</v>
      </c>
      <c r="P750" s="18" t="s">
        <v>57</v>
      </c>
      <c r="Q750" s="20"/>
      <c r="R750" s="29" t="s">
        <v>2668</v>
      </c>
      <c r="S750" s="20" t="s">
        <v>61</v>
      </c>
      <c r="T750" s="20"/>
      <c r="U750" s="18"/>
      <c r="V750" s="17"/>
      <c r="W750" s="19"/>
      <c r="X750" s="23">
        <v>31050</v>
      </c>
      <c r="Y750" s="23">
        <f>X750*1.12</f>
        <v>34776</v>
      </c>
      <c r="Z750" s="18"/>
      <c r="AA750" s="18" t="s">
        <v>65</v>
      </c>
      <c r="AB750" s="18"/>
    </row>
    <row r="751" spans="1:28" s="143" customFormat="1" ht="83.25" customHeight="1">
      <c r="A751" s="17" t="s">
        <v>2990</v>
      </c>
      <c r="B751" s="18" t="s">
        <v>204</v>
      </c>
      <c r="C751" s="18" t="s">
        <v>205</v>
      </c>
      <c r="D751" s="18" t="s">
        <v>2765</v>
      </c>
      <c r="E751" s="18" t="s">
        <v>2766</v>
      </c>
      <c r="F751" s="17" t="s">
        <v>2991</v>
      </c>
      <c r="G751" s="18" t="s">
        <v>2766</v>
      </c>
      <c r="H751" s="101" t="s">
        <v>2991</v>
      </c>
      <c r="I751" s="17" t="s">
        <v>2992</v>
      </c>
      <c r="J751" s="159"/>
      <c r="K751" s="18" t="s">
        <v>55</v>
      </c>
      <c r="L751" s="20" t="s">
        <v>1557</v>
      </c>
      <c r="M751" s="17">
        <v>231010000</v>
      </c>
      <c r="N751" s="18" t="s">
        <v>57</v>
      </c>
      <c r="O751" s="20" t="s">
        <v>96</v>
      </c>
      <c r="P751" s="18" t="s">
        <v>57</v>
      </c>
      <c r="Q751" s="20"/>
      <c r="R751" s="29" t="s">
        <v>2668</v>
      </c>
      <c r="S751" s="20" t="s">
        <v>88</v>
      </c>
      <c r="T751" s="20"/>
      <c r="U751" s="18"/>
      <c r="V751" s="17"/>
      <c r="W751" s="33"/>
      <c r="X751" s="23">
        <v>0</v>
      </c>
      <c r="Y751" s="23">
        <v>0</v>
      </c>
      <c r="Z751" s="18"/>
      <c r="AA751" s="18" t="s">
        <v>65</v>
      </c>
      <c r="AB751" s="18">
        <v>11</v>
      </c>
    </row>
    <row r="752" spans="1:28" s="143" customFormat="1" ht="83.25" customHeight="1">
      <c r="A752" s="17" t="s">
        <v>2993</v>
      </c>
      <c r="B752" s="18" t="s">
        <v>204</v>
      </c>
      <c r="C752" s="18" t="s">
        <v>205</v>
      </c>
      <c r="D752" s="18" t="s">
        <v>2765</v>
      </c>
      <c r="E752" s="18" t="s">
        <v>2766</v>
      </c>
      <c r="F752" s="17" t="s">
        <v>2991</v>
      </c>
      <c r="G752" s="18" t="s">
        <v>2766</v>
      </c>
      <c r="H752" s="101" t="s">
        <v>2991</v>
      </c>
      <c r="I752" s="17" t="s">
        <v>2992</v>
      </c>
      <c r="J752" s="159"/>
      <c r="K752" s="18" t="s">
        <v>55</v>
      </c>
      <c r="L752" s="20" t="s">
        <v>1557</v>
      </c>
      <c r="M752" s="17">
        <v>231010000</v>
      </c>
      <c r="N752" s="18" t="s">
        <v>57</v>
      </c>
      <c r="O752" s="18" t="s">
        <v>99</v>
      </c>
      <c r="P752" s="18" t="s">
        <v>57</v>
      </c>
      <c r="Q752" s="20"/>
      <c r="R752" s="29" t="s">
        <v>2668</v>
      </c>
      <c r="S752" s="20" t="s">
        <v>88</v>
      </c>
      <c r="T752" s="20"/>
      <c r="U752" s="18"/>
      <c r="V752" s="17"/>
      <c r="W752" s="33"/>
      <c r="X752" s="23">
        <v>103500</v>
      </c>
      <c r="Y752" s="23">
        <v>115920.00000000001</v>
      </c>
      <c r="Z752" s="18"/>
      <c r="AA752" s="18" t="s">
        <v>65</v>
      </c>
      <c r="AB752" s="18"/>
    </row>
    <row r="753" spans="1:28" ht="53.25" customHeight="1">
      <c r="A753" s="17" t="s">
        <v>2994</v>
      </c>
      <c r="B753" s="18" t="s">
        <v>204</v>
      </c>
      <c r="C753" s="18" t="s">
        <v>205</v>
      </c>
      <c r="D753" s="17" t="s">
        <v>2770</v>
      </c>
      <c r="E753" s="18" t="s">
        <v>2771</v>
      </c>
      <c r="F753" s="17" t="s">
        <v>2983</v>
      </c>
      <c r="G753" s="18" t="s">
        <v>2773</v>
      </c>
      <c r="H753" s="101" t="s">
        <v>2810</v>
      </c>
      <c r="I753" s="17" t="s">
        <v>2995</v>
      </c>
      <c r="J753" s="18"/>
      <c r="K753" s="18" t="s">
        <v>55</v>
      </c>
      <c r="L753" s="20" t="s">
        <v>1557</v>
      </c>
      <c r="M753" s="17">
        <v>231010000</v>
      </c>
      <c r="N753" s="18" t="s">
        <v>57</v>
      </c>
      <c r="O753" s="20" t="s">
        <v>213</v>
      </c>
      <c r="P753" s="18" t="s">
        <v>57</v>
      </c>
      <c r="Q753" s="20"/>
      <c r="R753" s="29" t="s">
        <v>2668</v>
      </c>
      <c r="S753" s="20" t="s">
        <v>61</v>
      </c>
      <c r="T753" s="20"/>
      <c r="U753" s="18"/>
      <c r="V753" s="17"/>
      <c r="W753" s="19"/>
      <c r="X753" s="23">
        <v>2500000</v>
      </c>
      <c r="Y753" s="23">
        <v>2800000.0000000005</v>
      </c>
      <c r="Z753" s="18"/>
      <c r="AA753" s="18" t="s">
        <v>65</v>
      </c>
      <c r="AB753" s="18"/>
    </row>
    <row r="754" spans="1:28" s="137" customFormat="1" ht="118.5" customHeight="1">
      <c r="A754" s="17" t="s">
        <v>2996</v>
      </c>
      <c r="B754" s="18" t="s">
        <v>204</v>
      </c>
      <c r="C754" s="18" t="s">
        <v>1666</v>
      </c>
      <c r="D754" s="18" t="s">
        <v>2997</v>
      </c>
      <c r="E754" s="18" t="s">
        <v>2954</v>
      </c>
      <c r="F754" s="18" t="s">
        <v>2955</v>
      </c>
      <c r="G754" s="18" t="s">
        <v>2998</v>
      </c>
      <c r="H754" s="18" t="s">
        <v>2999</v>
      </c>
      <c r="I754" s="18" t="s">
        <v>3000</v>
      </c>
      <c r="J754" s="12"/>
      <c r="K754" s="12" t="s">
        <v>55</v>
      </c>
      <c r="L754" s="87">
        <v>100</v>
      </c>
      <c r="M754" s="20" t="s">
        <v>56</v>
      </c>
      <c r="N754" s="18" t="s">
        <v>57</v>
      </c>
      <c r="O754" s="87" t="s">
        <v>1682</v>
      </c>
      <c r="P754" s="18" t="s">
        <v>57</v>
      </c>
      <c r="Q754" s="12"/>
      <c r="R754" s="18" t="s">
        <v>2668</v>
      </c>
      <c r="S754" s="36" t="s">
        <v>2339</v>
      </c>
      <c r="T754" s="144"/>
      <c r="U754" s="135"/>
      <c r="V754" s="17"/>
      <c r="W754" s="68"/>
      <c r="X754" s="94">
        <v>130000</v>
      </c>
      <c r="Y754" s="94">
        <f aca="true" t="shared" si="31" ref="Y754:Y767">X754*1.12</f>
        <v>145600</v>
      </c>
      <c r="Z754" s="147"/>
      <c r="AA754" s="68" t="s">
        <v>65</v>
      </c>
      <c r="AB754" s="17"/>
    </row>
    <row r="755" spans="1:28" s="137" customFormat="1" ht="125.25" customHeight="1">
      <c r="A755" s="17" t="s">
        <v>3001</v>
      </c>
      <c r="B755" s="18" t="s">
        <v>204</v>
      </c>
      <c r="C755" s="18" t="s">
        <v>1666</v>
      </c>
      <c r="D755" s="18" t="s">
        <v>2997</v>
      </c>
      <c r="E755" s="18" t="s">
        <v>2954</v>
      </c>
      <c r="F755" s="18" t="s">
        <v>2955</v>
      </c>
      <c r="G755" s="18" t="s">
        <v>2998</v>
      </c>
      <c r="H755" s="18" t="s">
        <v>2999</v>
      </c>
      <c r="I755" s="18" t="s">
        <v>3002</v>
      </c>
      <c r="J755" s="12"/>
      <c r="K755" s="12" t="s">
        <v>55</v>
      </c>
      <c r="L755" s="87">
        <v>100</v>
      </c>
      <c r="M755" s="20" t="s">
        <v>56</v>
      </c>
      <c r="N755" s="18" t="s">
        <v>57</v>
      </c>
      <c r="O755" s="87" t="s">
        <v>1682</v>
      </c>
      <c r="P755" s="18" t="s">
        <v>57</v>
      </c>
      <c r="Q755" s="12"/>
      <c r="R755" s="18" t="s">
        <v>2668</v>
      </c>
      <c r="S755" s="36" t="s">
        <v>2339</v>
      </c>
      <c r="T755" s="144"/>
      <c r="U755" s="135"/>
      <c r="V755" s="17"/>
      <c r="W755" s="78"/>
      <c r="X755" s="94">
        <v>0</v>
      </c>
      <c r="Y755" s="94">
        <v>0</v>
      </c>
      <c r="Z755" s="147"/>
      <c r="AA755" s="68" t="s">
        <v>65</v>
      </c>
      <c r="AB755" s="17" t="s">
        <v>3003</v>
      </c>
    </row>
    <row r="756" spans="1:28" s="137" customFormat="1" ht="125.25" customHeight="1">
      <c r="A756" s="17" t="s">
        <v>3004</v>
      </c>
      <c r="B756" s="18" t="s">
        <v>204</v>
      </c>
      <c r="C756" s="18" t="s">
        <v>1666</v>
      </c>
      <c r="D756" s="18" t="s">
        <v>2997</v>
      </c>
      <c r="E756" s="18" t="s">
        <v>2954</v>
      </c>
      <c r="F756" s="18" t="s">
        <v>2955</v>
      </c>
      <c r="G756" s="18" t="s">
        <v>2998</v>
      </c>
      <c r="H756" s="18" t="s">
        <v>2999</v>
      </c>
      <c r="I756" s="18" t="s">
        <v>3002</v>
      </c>
      <c r="J756" s="12"/>
      <c r="K756" s="12" t="s">
        <v>55</v>
      </c>
      <c r="L756" s="87">
        <v>100</v>
      </c>
      <c r="M756" s="20" t="s">
        <v>56</v>
      </c>
      <c r="N756" s="18" t="s">
        <v>57</v>
      </c>
      <c r="O756" s="87" t="s">
        <v>1682</v>
      </c>
      <c r="P756" s="18" t="s">
        <v>57</v>
      </c>
      <c r="Q756" s="12"/>
      <c r="R756" s="18" t="s">
        <v>2668</v>
      </c>
      <c r="S756" s="36" t="s">
        <v>2339</v>
      </c>
      <c r="T756" s="144"/>
      <c r="U756" s="135"/>
      <c r="V756" s="17"/>
      <c r="W756" s="78"/>
      <c r="X756" s="94">
        <v>120000</v>
      </c>
      <c r="Y756" s="94">
        <f>X756*1.12</f>
        <v>134400</v>
      </c>
      <c r="Z756" s="147"/>
      <c r="AA756" s="68" t="s">
        <v>65</v>
      </c>
      <c r="AB756" s="17"/>
    </row>
    <row r="757" spans="1:28" s="137" customFormat="1" ht="146.25" customHeight="1">
      <c r="A757" s="17" t="s">
        <v>3005</v>
      </c>
      <c r="B757" s="18" t="s">
        <v>204</v>
      </c>
      <c r="C757" s="18" t="s">
        <v>1666</v>
      </c>
      <c r="D757" s="18" t="s">
        <v>2997</v>
      </c>
      <c r="E757" s="18" t="s">
        <v>2954</v>
      </c>
      <c r="F757" s="18" t="s">
        <v>2955</v>
      </c>
      <c r="G757" s="18" t="s">
        <v>2998</v>
      </c>
      <c r="H757" s="18" t="s">
        <v>2999</v>
      </c>
      <c r="I757" s="18" t="s">
        <v>3006</v>
      </c>
      <c r="J757" s="12"/>
      <c r="K757" s="12" t="s">
        <v>55</v>
      </c>
      <c r="L757" s="87">
        <v>100</v>
      </c>
      <c r="M757" s="20" t="s">
        <v>56</v>
      </c>
      <c r="N757" s="18" t="s">
        <v>57</v>
      </c>
      <c r="O757" s="87" t="s">
        <v>1682</v>
      </c>
      <c r="P757" s="18" t="s">
        <v>57</v>
      </c>
      <c r="Q757" s="12"/>
      <c r="R757" s="18" t="s">
        <v>2668</v>
      </c>
      <c r="S757" s="36" t="s">
        <v>2339</v>
      </c>
      <c r="T757" s="144"/>
      <c r="U757" s="135"/>
      <c r="V757" s="17"/>
      <c r="W757" s="68"/>
      <c r="X757" s="94">
        <v>100000</v>
      </c>
      <c r="Y757" s="94">
        <f t="shared" si="31"/>
        <v>112000.00000000001</v>
      </c>
      <c r="Z757" s="147"/>
      <c r="AA757" s="68" t="s">
        <v>65</v>
      </c>
      <c r="AB757" s="17"/>
    </row>
    <row r="758" spans="1:28" s="137" customFormat="1" ht="99.75" customHeight="1">
      <c r="A758" s="17" t="s">
        <v>3007</v>
      </c>
      <c r="B758" s="18" t="s">
        <v>204</v>
      </c>
      <c r="C758" s="12" t="s">
        <v>1666</v>
      </c>
      <c r="D758" s="12" t="s">
        <v>2770</v>
      </c>
      <c r="E758" s="12" t="s">
        <v>2771</v>
      </c>
      <c r="F758" s="12" t="s">
        <v>2772</v>
      </c>
      <c r="G758" s="12" t="s">
        <v>2773</v>
      </c>
      <c r="H758" s="12" t="s">
        <v>2810</v>
      </c>
      <c r="I758" s="12" t="s">
        <v>3008</v>
      </c>
      <c r="J758" s="12"/>
      <c r="K758" s="12" t="s">
        <v>55</v>
      </c>
      <c r="L758" s="87">
        <v>100</v>
      </c>
      <c r="M758" s="20" t="s">
        <v>56</v>
      </c>
      <c r="N758" s="103" t="s">
        <v>3009</v>
      </c>
      <c r="O758" s="87" t="s">
        <v>3010</v>
      </c>
      <c r="P758" s="18" t="s">
        <v>57</v>
      </c>
      <c r="Q758" s="12"/>
      <c r="R758" s="12" t="s">
        <v>2668</v>
      </c>
      <c r="S758" s="36" t="s">
        <v>2339</v>
      </c>
      <c r="T758" s="103"/>
      <c r="U758" s="12"/>
      <c r="V758" s="87"/>
      <c r="W758" s="136"/>
      <c r="X758" s="94">
        <v>100000</v>
      </c>
      <c r="Y758" s="94">
        <f t="shared" si="31"/>
        <v>112000.00000000001</v>
      </c>
      <c r="Z758" s="105"/>
      <c r="AA758" s="68" t="s">
        <v>65</v>
      </c>
      <c r="AB758" s="17"/>
    </row>
    <row r="759" spans="1:28" s="119" customFormat="1" ht="67.5" customHeight="1">
      <c r="A759" s="17" t="s">
        <v>3011</v>
      </c>
      <c r="B759" s="18" t="s">
        <v>204</v>
      </c>
      <c r="C759" s="12" t="s">
        <v>1666</v>
      </c>
      <c r="D759" s="18" t="s">
        <v>3012</v>
      </c>
      <c r="E759" s="12" t="s">
        <v>3013</v>
      </c>
      <c r="F759" s="12" t="s">
        <v>3014</v>
      </c>
      <c r="G759" s="12" t="s">
        <v>3015</v>
      </c>
      <c r="H759" s="12" t="s">
        <v>3016</v>
      </c>
      <c r="I759" s="12" t="s">
        <v>3017</v>
      </c>
      <c r="J759" s="12"/>
      <c r="K759" s="12" t="s">
        <v>55</v>
      </c>
      <c r="L759" s="87">
        <v>100</v>
      </c>
      <c r="M759" s="20" t="s">
        <v>56</v>
      </c>
      <c r="N759" s="18" t="s">
        <v>57</v>
      </c>
      <c r="O759" s="87" t="s">
        <v>1682</v>
      </c>
      <c r="P759" s="18" t="s">
        <v>57</v>
      </c>
      <c r="Q759" s="12"/>
      <c r="R759" s="18" t="s">
        <v>2668</v>
      </c>
      <c r="S759" s="36" t="s">
        <v>2339</v>
      </c>
      <c r="T759" s="103"/>
      <c r="U759" s="12"/>
      <c r="V759" s="87"/>
      <c r="W759" s="136"/>
      <c r="X759" s="94">
        <v>400000</v>
      </c>
      <c r="Y759" s="94">
        <f t="shared" si="31"/>
        <v>448000.00000000006</v>
      </c>
      <c r="Z759" s="105"/>
      <c r="AA759" s="68" t="s">
        <v>65</v>
      </c>
      <c r="AB759" s="17"/>
    </row>
    <row r="760" spans="1:28" s="119" customFormat="1" ht="68.25" customHeight="1">
      <c r="A760" s="17" t="s">
        <v>3018</v>
      </c>
      <c r="B760" s="18" t="s">
        <v>204</v>
      </c>
      <c r="C760" s="12" t="s">
        <v>1666</v>
      </c>
      <c r="D760" s="37" t="s">
        <v>3019</v>
      </c>
      <c r="E760" s="12" t="s">
        <v>3020</v>
      </c>
      <c r="F760" s="12" t="s">
        <v>3021</v>
      </c>
      <c r="G760" s="12" t="s">
        <v>3020</v>
      </c>
      <c r="H760" s="12" t="s">
        <v>3021</v>
      </c>
      <c r="I760" s="17" t="s">
        <v>3022</v>
      </c>
      <c r="J760" s="87"/>
      <c r="K760" s="12" t="s">
        <v>72</v>
      </c>
      <c r="L760" s="87">
        <v>100</v>
      </c>
      <c r="M760" s="20" t="s">
        <v>56</v>
      </c>
      <c r="N760" s="18" t="s">
        <v>57</v>
      </c>
      <c r="O760" s="87" t="s">
        <v>1682</v>
      </c>
      <c r="P760" s="18" t="s">
        <v>57</v>
      </c>
      <c r="Q760" s="12"/>
      <c r="R760" s="18" t="s">
        <v>2668</v>
      </c>
      <c r="S760" s="36" t="s">
        <v>2339</v>
      </c>
      <c r="T760" s="103"/>
      <c r="U760" s="12"/>
      <c r="V760" s="87"/>
      <c r="W760" s="136"/>
      <c r="X760" s="94">
        <v>0</v>
      </c>
      <c r="Y760" s="94">
        <f t="shared" si="31"/>
        <v>0</v>
      </c>
      <c r="Z760" s="105"/>
      <c r="AA760" s="68" t="s">
        <v>65</v>
      </c>
      <c r="AB760" s="17">
        <v>7</v>
      </c>
    </row>
    <row r="761" spans="1:28" s="119" customFormat="1" ht="68.25" customHeight="1">
      <c r="A761" s="17" t="s">
        <v>3023</v>
      </c>
      <c r="B761" s="18" t="s">
        <v>204</v>
      </c>
      <c r="C761" s="12" t="s">
        <v>1666</v>
      </c>
      <c r="D761" s="37" t="s">
        <v>3019</v>
      </c>
      <c r="E761" s="12" t="s">
        <v>3020</v>
      </c>
      <c r="F761" s="12" t="s">
        <v>3021</v>
      </c>
      <c r="G761" s="12" t="s">
        <v>3020</v>
      </c>
      <c r="H761" s="12" t="s">
        <v>3021</v>
      </c>
      <c r="I761" s="17" t="s">
        <v>3022</v>
      </c>
      <c r="J761" s="87"/>
      <c r="K761" s="12" t="s">
        <v>55</v>
      </c>
      <c r="L761" s="87">
        <v>100</v>
      </c>
      <c r="M761" s="20" t="s">
        <v>56</v>
      </c>
      <c r="N761" s="18" t="s">
        <v>57</v>
      </c>
      <c r="O761" s="87" t="s">
        <v>1682</v>
      </c>
      <c r="P761" s="18" t="s">
        <v>57</v>
      </c>
      <c r="Q761" s="12"/>
      <c r="R761" s="18" t="s">
        <v>2668</v>
      </c>
      <c r="S761" s="36" t="s">
        <v>2339</v>
      </c>
      <c r="T761" s="103"/>
      <c r="U761" s="12"/>
      <c r="V761" s="87"/>
      <c r="W761" s="136"/>
      <c r="X761" s="94">
        <v>190210</v>
      </c>
      <c r="Y761" s="94">
        <f t="shared" si="31"/>
        <v>213035.2</v>
      </c>
      <c r="Z761" s="105"/>
      <c r="AA761" s="68" t="s">
        <v>65</v>
      </c>
      <c r="AB761" s="17"/>
    </row>
    <row r="762" spans="1:28" s="126" customFormat="1" ht="153">
      <c r="A762" s="17" t="s">
        <v>3024</v>
      </c>
      <c r="B762" s="18" t="s">
        <v>48</v>
      </c>
      <c r="C762" s="18" t="s">
        <v>49</v>
      </c>
      <c r="D762" s="18" t="s">
        <v>3025</v>
      </c>
      <c r="E762" s="18" t="s">
        <v>3026</v>
      </c>
      <c r="F762" s="18" t="s">
        <v>3027</v>
      </c>
      <c r="G762" s="18" t="s">
        <v>3028</v>
      </c>
      <c r="H762" s="18" t="s">
        <v>3029</v>
      </c>
      <c r="I762" s="18" t="s">
        <v>3030</v>
      </c>
      <c r="J762" s="18"/>
      <c r="K762" s="18" t="s">
        <v>72</v>
      </c>
      <c r="L762" s="18">
        <v>100</v>
      </c>
      <c r="M762" s="20" t="s">
        <v>56</v>
      </c>
      <c r="N762" s="18" t="s">
        <v>57</v>
      </c>
      <c r="O762" s="18" t="s">
        <v>1067</v>
      </c>
      <c r="P762" s="18" t="s">
        <v>57</v>
      </c>
      <c r="Q762" s="18"/>
      <c r="R762" s="18" t="s">
        <v>2898</v>
      </c>
      <c r="S762" s="36" t="s">
        <v>2339</v>
      </c>
      <c r="T762" s="18"/>
      <c r="U762" s="18" t="s">
        <v>2629</v>
      </c>
      <c r="V762" s="18"/>
      <c r="W762" s="33"/>
      <c r="X762" s="33">
        <v>75000</v>
      </c>
      <c r="Y762" s="33">
        <f t="shared" si="31"/>
        <v>84000.00000000001</v>
      </c>
      <c r="Z762" s="18"/>
      <c r="AA762" s="18" t="s">
        <v>65</v>
      </c>
      <c r="AB762" s="18"/>
    </row>
    <row r="763" spans="1:28" s="126" customFormat="1" ht="102">
      <c r="A763" s="17" t="s">
        <v>3031</v>
      </c>
      <c r="B763" s="18" t="s">
        <v>48</v>
      </c>
      <c r="C763" s="18" t="s">
        <v>49</v>
      </c>
      <c r="D763" s="18" t="s">
        <v>3032</v>
      </c>
      <c r="E763" s="18" t="s">
        <v>3033</v>
      </c>
      <c r="F763" s="18" t="s">
        <v>3034</v>
      </c>
      <c r="G763" s="18" t="s">
        <v>3033</v>
      </c>
      <c r="H763" s="18" t="s">
        <v>3034</v>
      </c>
      <c r="I763" s="18" t="s">
        <v>3035</v>
      </c>
      <c r="J763" s="18"/>
      <c r="K763" s="18" t="s">
        <v>55</v>
      </c>
      <c r="L763" s="18">
        <v>100</v>
      </c>
      <c r="M763" s="20" t="s">
        <v>56</v>
      </c>
      <c r="N763" s="18" t="s">
        <v>57</v>
      </c>
      <c r="O763" s="18" t="s">
        <v>73</v>
      </c>
      <c r="P763" s="18" t="s">
        <v>57</v>
      </c>
      <c r="Q763" s="18"/>
      <c r="R763" s="18" t="s">
        <v>3036</v>
      </c>
      <c r="S763" s="18" t="s">
        <v>61</v>
      </c>
      <c r="T763" s="18"/>
      <c r="U763" s="18"/>
      <c r="V763" s="18"/>
      <c r="W763" s="33"/>
      <c r="X763" s="33">
        <v>150000</v>
      </c>
      <c r="Y763" s="33">
        <f t="shared" si="31"/>
        <v>168000.00000000003</v>
      </c>
      <c r="Z763" s="18"/>
      <c r="AA763" s="18" t="s">
        <v>65</v>
      </c>
      <c r="AB763" s="18"/>
    </row>
    <row r="764" spans="1:28" s="126" customFormat="1" ht="127.5">
      <c r="A764" s="17" t="s">
        <v>3037</v>
      </c>
      <c r="B764" s="18" t="s">
        <v>48</v>
      </c>
      <c r="C764" s="18" t="s">
        <v>49</v>
      </c>
      <c r="D764" s="18" t="s">
        <v>2770</v>
      </c>
      <c r="E764" s="18" t="s">
        <v>2771</v>
      </c>
      <c r="F764" s="18" t="s">
        <v>2772</v>
      </c>
      <c r="G764" s="18" t="s">
        <v>2773</v>
      </c>
      <c r="H764" s="18" t="s">
        <v>2774</v>
      </c>
      <c r="I764" s="18" t="s">
        <v>3038</v>
      </c>
      <c r="J764" s="18"/>
      <c r="K764" s="18" t="s">
        <v>55</v>
      </c>
      <c r="L764" s="18">
        <v>100</v>
      </c>
      <c r="M764" s="20" t="s">
        <v>56</v>
      </c>
      <c r="N764" s="18" t="s">
        <v>57</v>
      </c>
      <c r="O764" s="18" t="s">
        <v>107</v>
      </c>
      <c r="P764" s="18" t="s">
        <v>57</v>
      </c>
      <c r="Q764" s="18"/>
      <c r="R764" s="18" t="s">
        <v>3036</v>
      </c>
      <c r="S764" s="18" t="s">
        <v>61</v>
      </c>
      <c r="T764" s="18"/>
      <c r="U764" s="18"/>
      <c r="V764" s="18"/>
      <c r="W764" s="33"/>
      <c r="X764" s="33">
        <v>144000</v>
      </c>
      <c r="Y764" s="33">
        <f t="shared" si="31"/>
        <v>161280.00000000003</v>
      </c>
      <c r="Z764" s="18"/>
      <c r="AA764" s="18" t="s">
        <v>65</v>
      </c>
      <c r="AB764" s="18"/>
    </row>
    <row r="765" spans="1:28" s="126" customFormat="1" ht="127.5">
      <c r="A765" s="17" t="s">
        <v>3039</v>
      </c>
      <c r="B765" s="18" t="s">
        <v>48</v>
      </c>
      <c r="C765" s="18" t="s">
        <v>49</v>
      </c>
      <c r="D765" s="18" t="s">
        <v>2770</v>
      </c>
      <c r="E765" s="18" t="s">
        <v>2771</v>
      </c>
      <c r="F765" s="18" t="s">
        <v>2772</v>
      </c>
      <c r="G765" s="18" t="s">
        <v>2773</v>
      </c>
      <c r="H765" s="18" t="s">
        <v>2774</v>
      </c>
      <c r="I765" s="18" t="s">
        <v>3040</v>
      </c>
      <c r="J765" s="18"/>
      <c r="K765" s="18" t="s">
        <v>55</v>
      </c>
      <c r="L765" s="18">
        <v>100</v>
      </c>
      <c r="M765" s="20" t="s">
        <v>56</v>
      </c>
      <c r="N765" s="18" t="s">
        <v>57</v>
      </c>
      <c r="O765" s="18" t="s">
        <v>2070</v>
      </c>
      <c r="P765" s="18" t="s">
        <v>57</v>
      </c>
      <c r="Q765" s="18"/>
      <c r="R765" s="18" t="s">
        <v>3036</v>
      </c>
      <c r="S765" s="18" t="s">
        <v>2339</v>
      </c>
      <c r="T765" s="18"/>
      <c r="U765" s="18"/>
      <c r="V765" s="18"/>
      <c r="W765" s="33"/>
      <c r="X765" s="33">
        <v>178571</v>
      </c>
      <c r="Y765" s="33">
        <f t="shared" si="31"/>
        <v>199999.52000000002</v>
      </c>
      <c r="Z765" s="18"/>
      <c r="AA765" s="18" t="s">
        <v>65</v>
      </c>
      <c r="AB765" s="18"/>
    </row>
    <row r="766" spans="1:28" s="160" customFormat="1" ht="102">
      <c r="A766" s="17" t="s">
        <v>3041</v>
      </c>
      <c r="B766" s="18" t="s">
        <v>48</v>
      </c>
      <c r="C766" s="18" t="s">
        <v>49</v>
      </c>
      <c r="D766" s="37" t="s">
        <v>3042</v>
      </c>
      <c r="E766" s="24" t="s">
        <v>3043</v>
      </c>
      <c r="F766" s="17" t="s">
        <v>3044</v>
      </c>
      <c r="G766" s="24" t="s">
        <v>3045</v>
      </c>
      <c r="H766" s="24" t="s">
        <v>3046</v>
      </c>
      <c r="I766" s="17" t="s">
        <v>3047</v>
      </c>
      <c r="J766" s="17"/>
      <c r="K766" s="18" t="s">
        <v>55</v>
      </c>
      <c r="L766" s="18">
        <v>100</v>
      </c>
      <c r="M766" s="18">
        <v>231010000</v>
      </c>
      <c r="N766" s="18" t="s">
        <v>57</v>
      </c>
      <c r="O766" s="21" t="s">
        <v>58</v>
      </c>
      <c r="P766" s="18" t="s">
        <v>57</v>
      </c>
      <c r="Q766" s="18"/>
      <c r="R766" s="18" t="s">
        <v>2668</v>
      </c>
      <c r="S766" s="18" t="s">
        <v>61</v>
      </c>
      <c r="T766" s="18"/>
      <c r="U766" s="145"/>
      <c r="V766" s="17" t="s">
        <v>2629</v>
      </c>
      <c r="W766" s="154"/>
      <c r="X766" s="23">
        <v>267857.14</v>
      </c>
      <c r="Y766" s="23">
        <f t="shared" si="31"/>
        <v>299999.9968</v>
      </c>
      <c r="Z766" s="23"/>
      <c r="AA766" s="18" t="s">
        <v>65</v>
      </c>
      <c r="AB766" s="18"/>
    </row>
    <row r="767" spans="1:28" s="160" customFormat="1" ht="127.5">
      <c r="A767" s="17" t="s">
        <v>3048</v>
      </c>
      <c r="B767" s="18" t="s">
        <v>48</v>
      </c>
      <c r="C767" s="18" t="s">
        <v>49</v>
      </c>
      <c r="D767" s="18" t="s">
        <v>2770</v>
      </c>
      <c r="E767" s="18" t="s">
        <v>2771</v>
      </c>
      <c r="F767" s="17" t="s">
        <v>2772</v>
      </c>
      <c r="G767" s="18" t="s">
        <v>2773</v>
      </c>
      <c r="H767" s="18" t="s">
        <v>2810</v>
      </c>
      <c r="I767" s="17" t="s">
        <v>3049</v>
      </c>
      <c r="J767" s="17"/>
      <c r="K767" s="18" t="s">
        <v>55</v>
      </c>
      <c r="L767" s="18">
        <v>100</v>
      </c>
      <c r="M767" s="18">
        <v>231010000</v>
      </c>
      <c r="N767" s="18" t="s">
        <v>57</v>
      </c>
      <c r="O767" s="21" t="s">
        <v>73</v>
      </c>
      <c r="P767" s="18" t="s">
        <v>57</v>
      </c>
      <c r="Q767" s="18"/>
      <c r="R767" s="17" t="s">
        <v>2820</v>
      </c>
      <c r="S767" s="18" t="s">
        <v>61</v>
      </c>
      <c r="T767" s="18"/>
      <c r="U767" s="145"/>
      <c r="V767" s="17"/>
      <c r="W767" s="154"/>
      <c r="X767" s="67">
        <v>243000</v>
      </c>
      <c r="Y767" s="23">
        <f t="shared" si="31"/>
        <v>272160</v>
      </c>
      <c r="Z767" s="23"/>
      <c r="AA767" s="18" t="s">
        <v>65</v>
      </c>
      <c r="AB767" s="18"/>
    </row>
    <row r="768" spans="1:28" s="137" customFormat="1" ht="106.5" customHeight="1">
      <c r="A768" s="17" t="s">
        <v>3050</v>
      </c>
      <c r="B768" s="18" t="s">
        <v>48</v>
      </c>
      <c r="C768" s="18" t="s">
        <v>49</v>
      </c>
      <c r="D768" s="18" t="s">
        <v>2785</v>
      </c>
      <c r="E768" s="18" t="s">
        <v>2786</v>
      </c>
      <c r="F768" s="18" t="s">
        <v>3051</v>
      </c>
      <c r="G768" s="18" t="s">
        <v>2786</v>
      </c>
      <c r="H768" s="18" t="s">
        <v>3051</v>
      </c>
      <c r="I768" s="18" t="s">
        <v>3052</v>
      </c>
      <c r="J768" s="18"/>
      <c r="K768" s="18" t="s">
        <v>55</v>
      </c>
      <c r="L768" s="18">
        <v>100</v>
      </c>
      <c r="M768" s="20" t="s">
        <v>56</v>
      </c>
      <c r="N768" s="18" t="s">
        <v>57</v>
      </c>
      <c r="O768" s="29" t="s">
        <v>107</v>
      </c>
      <c r="P768" s="18" t="s">
        <v>57</v>
      </c>
      <c r="Q768" s="18"/>
      <c r="R768" s="17" t="s">
        <v>2820</v>
      </c>
      <c r="S768" s="18" t="s">
        <v>61</v>
      </c>
      <c r="T768" s="54"/>
      <c r="U768" s="22"/>
      <c r="V768" s="17"/>
      <c r="W768" s="18"/>
      <c r="X768" s="33">
        <v>0</v>
      </c>
      <c r="Y768" s="23">
        <f>X768*1.12</f>
        <v>0</v>
      </c>
      <c r="Z768" s="18"/>
      <c r="AA768" s="18" t="s">
        <v>65</v>
      </c>
      <c r="AB768" s="18">
        <v>11</v>
      </c>
    </row>
    <row r="769" spans="1:28" s="137" customFormat="1" ht="106.5" customHeight="1">
      <c r="A769" s="17" t="s">
        <v>3053</v>
      </c>
      <c r="B769" s="18" t="s">
        <v>48</v>
      </c>
      <c r="C769" s="18" t="s">
        <v>49</v>
      </c>
      <c r="D769" s="18" t="s">
        <v>2785</v>
      </c>
      <c r="E769" s="18" t="s">
        <v>2786</v>
      </c>
      <c r="F769" s="18" t="s">
        <v>3051</v>
      </c>
      <c r="G769" s="18" t="s">
        <v>2786</v>
      </c>
      <c r="H769" s="18" t="s">
        <v>3051</v>
      </c>
      <c r="I769" s="18" t="s">
        <v>3052</v>
      </c>
      <c r="J769" s="18"/>
      <c r="K769" s="18" t="s">
        <v>55</v>
      </c>
      <c r="L769" s="18">
        <v>100</v>
      </c>
      <c r="M769" s="20" t="s">
        <v>56</v>
      </c>
      <c r="N769" s="18" t="s">
        <v>57</v>
      </c>
      <c r="O769" s="29" t="s">
        <v>971</v>
      </c>
      <c r="P769" s="18" t="s">
        <v>57</v>
      </c>
      <c r="Q769" s="18"/>
      <c r="R769" s="17" t="s">
        <v>2820</v>
      </c>
      <c r="S769" s="18" t="s">
        <v>61</v>
      </c>
      <c r="T769" s="54"/>
      <c r="U769" s="22"/>
      <c r="V769" s="17"/>
      <c r="W769" s="18"/>
      <c r="X769" s="33">
        <v>15000</v>
      </c>
      <c r="Y769" s="23">
        <f>X769*1.12</f>
        <v>16800</v>
      </c>
      <c r="Z769" s="18"/>
      <c r="AA769" s="18" t="s">
        <v>65</v>
      </c>
      <c r="AB769" s="161"/>
    </row>
    <row r="770" spans="1:28" s="137" customFormat="1" ht="125.25" customHeight="1">
      <c r="A770" s="17" t="s">
        <v>3054</v>
      </c>
      <c r="B770" s="29" t="s">
        <v>48</v>
      </c>
      <c r="C770" s="29" t="s">
        <v>49</v>
      </c>
      <c r="D770" s="18" t="s">
        <v>2785</v>
      </c>
      <c r="E770" s="18" t="s">
        <v>2786</v>
      </c>
      <c r="F770" s="18" t="s">
        <v>3055</v>
      </c>
      <c r="G770" s="18" t="s">
        <v>2786</v>
      </c>
      <c r="H770" s="18" t="s">
        <v>3055</v>
      </c>
      <c r="I770" s="18" t="s">
        <v>3056</v>
      </c>
      <c r="J770" s="18"/>
      <c r="K770" s="18" t="s">
        <v>55</v>
      </c>
      <c r="L770" s="18">
        <v>100</v>
      </c>
      <c r="M770" s="20" t="s">
        <v>56</v>
      </c>
      <c r="N770" s="18" t="s">
        <v>57</v>
      </c>
      <c r="O770" s="18" t="s">
        <v>58</v>
      </c>
      <c r="P770" s="18" t="s">
        <v>57</v>
      </c>
      <c r="Q770" s="18"/>
      <c r="R770" s="36" t="s">
        <v>2820</v>
      </c>
      <c r="S770" s="36" t="s">
        <v>2339</v>
      </c>
      <c r="T770" s="18"/>
      <c r="U770" s="18"/>
      <c r="V770" s="17"/>
      <c r="W770" s="19"/>
      <c r="X770" s="33">
        <v>350000</v>
      </c>
      <c r="Y770" s="23">
        <f>X770*1.12</f>
        <v>392000.00000000006</v>
      </c>
      <c r="Z770" s="18"/>
      <c r="AA770" s="18" t="s">
        <v>65</v>
      </c>
      <c r="AB770" s="18"/>
    </row>
    <row r="771" spans="1:28" s="137" customFormat="1" ht="114" customHeight="1">
      <c r="A771" s="17" t="s">
        <v>3057</v>
      </c>
      <c r="B771" s="29" t="s">
        <v>48</v>
      </c>
      <c r="C771" s="29" t="s">
        <v>49</v>
      </c>
      <c r="D771" s="18" t="s">
        <v>2749</v>
      </c>
      <c r="E771" s="18" t="s">
        <v>2750</v>
      </c>
      <c r="F771" s="18" t="s">
        <v>2816</v>
      </c>
      <c r="G771" s="18" t="s">
        <v>2752</v>
      </c>
      <c r="H771" s="18" t="s">
        <v>3058</v>
      </c>
      <c r="I771" s="17" t="s">
        <v>3059</v>
      </c>
      <c r="J771" s="17"/>
      <c r="K771" s="18" t="s">
        <v>55</v>
      </c>
      <c r="L771" s="18">
        <v>100</v>
      </c>
      <c r="M771" s="20" t="s">
        <v>56</v>
      </c>
      <c r="N771" s="18" t="s">
        <v>57</v>
      </c>
      <c r="O771" s="18" t="s">
        <v>73</v>
      </c>
      <c r="P771" s="18" t="s">
        <v>57</v>
      </c>
      <c r="Q771" s="18"/>
      <c r="R771" s="18" t="s">
        <v>3060</v>
      </c>
      <c r="S771" s="36" t="s">
        <v>2339</v>
      </c>
      <c r="T771" s="18"/>
      <c r="U771" s="18"/>
      <c r="V771" s="17"/>
      <c r="W771" s="33"/>
      <c r="X771" s="33">
        <v>0</v>
      </c>
      <c r="Y771" s="23">
        <v>0</v>
      </c>
      <c r="Z771" s="18"/>
      <c r="AA771" s="18" t="s">
        <v>65</v>
      </c>
      <c r="AB771" s="18">
        <v>7.11</v>
      </c>
    </row>
    <row r="772" spans="1:28" s="137" customFormat="1" ht="114" customHeight="1">
      <c r="A772" s="17" t="s">
        <v>3061</v>
      </c>
      <c r="B772" s="29" t="s">
        <v>48</v>
      </c>
      <c r="C772" s="29" t="s">
        <v>49</v>
      </c>
      <c r="D772" s="18" t="s">
        <v>2749</v>
      </c>
      <c r="E772" s="18" t="s">
        <v>2750</v>
      </c>
      <c r="F772" s="18" t="s">
        <v>2816</v>
      </c>
      <c r="G772" s="18" t="s">
        <v>2752</v>
      </c>
      <c r="H772" s="18" t="s">
        <v>3058</v>
      </c>
      <c r="I772" s="17" t="s">
        <v>3059</v>
      </c>
      <c r="J772" s="17"/>
      <c r="K772" s="18" t="s">
        <v>72</v>
      </c>
      <c r="L772" s="18">
        <v>100</v>
      </c>
      <c r="M772" s="20" t="s">
        <v>56</v>
      </c>
      <c r="N772" s="18" t="s">
        <v>57</v>
      </c>
      <c r="O772" s="17" t="s">
        <v>789</v>
      </c>
      <c r="P772" s="18" t="s">
        <v>57</v>
      </c>
      <c r="Q772" s="18"/>
      <c r="R772" s="18" t="s">
        <v>3060</v>
      </c>
      <c r="S772" s="36" t="s">
        <v>2339</v>
      </c>
      <c r="T772" s="18"/>
      <c r="U772" s="18"/>
      <c r="V772" s="17"/>
      <c r="W772" s="33"/>
      <c r="X772" s="33">
        <v>0</v>
      </c>
      <c r="Y772" s="23">
        <f aca="true" t="shared" si="32" ref="Y772:Y781">X772*1.12</f>
        <v>0</v>
      </c>
      <c r="Z772" s="18"/>
      <c r="AA772" s="18" t="s">
        <v>65</v>
      </c>
      <c r="AB772" s="18" t="s">
        <v>3062</v>
      </c>
    </row>
    <row r="773" spans="1:28" s="137" customFormat="1" ht="114" customHeight="1">
      <c r="A773" s="17" t="s">
        <v>3063</v>
      </c>
      <c r="B773" s="29" t="s">
        <v>48</v>
      </c>
      <c r="C773" s="29" t="s">
        <v>49</v>
      </c>
      <c r="D773" s="18" t="s">
        <v>3064</v>
      </c>
      <c r="E773" s="18" t="s">
        <v>3065</v>
      </c>
      <c r="F773" s="18" t="s">
        <v>3066</v>
      </c>
      <c r="G773" s="18" t="s">
        <v>3065</v>
      </c>
      <c r="H773" s="18" t="s">
        <v>3066</v>
      </c>
      <c r="I773" s="17" t="s">
        <v>3059</v>
      </c>
      <c r="J773" s="17"/>
      <c r="K773" s="18" t="s">
        <v>72</v>
      </c>
      <c r="L773" s="18">
        <v>100</v>
      </c>
      <c r="M773" s="20" t="s">
        <v>56</v>
      </c>
      <c r="N773" s="18" t="s">
        <v>57</v>
      </c>
      <c r="O773" s="17" t="s">
        <v>789</v>
      </c>
      <c r="P773" s="18" t="s">
        <v>57</v>
      </c>
      <c r="Q773" s="18"/>
      <c r="R773" s="18" t="s">
        <v>3060</v>
      </c>
      <c r="S773" s="36" t="s">
        <v>2339</v>
      </c>
      <c r="T773" s="18"/>
      <c r="U773" s="18"/>
      <c r="V773" s="17"/>
      <c r="W773" s="33"/>
      <c r="X773" s="33">
        <v>3000000</v>
      </c>
      <c r="Y773" s="23">
        <f t="shared" si="32"/>
        <v>3360000.0000000005</v>
      </c>
      <c r="Z773" s="18"/>
      <c r="AA773" s="18" t="s">
        <v>65</v>
      </c>
      <c r="AB773" s="18"/>
    </row>
    <row r="774" spans="1:28" s="137" customFormat="1" ht="114" customHeight="1">
      <c r="A774" s="17" t="s">
        <v>3067</v>
      </c>
      <c r="B774" s="29" t="s">
        <v>48</v>
      </c>
      <c r="C774" s="29" t="s">
        <v>49</v>
      </c>
      <c r="D774" s="18" t="s">
        <v>2749</v>
      </c>
      <c r="E774" s="18" t="s">
        <v>2750</v>
      </c>
      <c r="F774" s="18" t="s">
        <v>2816</v>
      </c>
      <c r="G774" s="18" t="s">
        <v>2752</v>
      </c>
      <c r="H774" s="18" t="s">
        <v>3058</v>
      </c>
      <c r="I774" s="17" t="s">
        <v>3068</v>
      </c>
      <c r="J774" s="17"/>
      <c r="K774" s="18" t="s">
        <v>55</v>
      </c>
      <c r="L774" s="18">
        <v>100</v>
      </c>
      <c r="M774" s="20" t="s">
        <v>56</v>
      </c>
      <c r="N774" s="18" t="s">
        <v>57</v>
      </c>
      <c r="O774" s="18" t="s">
        <v>73</v>
      </c>
      <c r="P774" s="18" t="s">
        <v>57</v>
      </c>
      <c r="Q774" s="18"/>
      <c r="R774" s="18" t="s">
        <v>3060</v>
      </c>
      <c r="S774" s="36" t="s">
        <v>2339</v>
      </c>
      <c r="T774" s="18"/>
      <c r="U774" s="18"/>
      <c r="V774" s="17"/>
      <c r="W774" s="19"/>
      <c r="X774" s="33">
        <v>0</v>
      </c>
      <c r="Y774" s="23">
        <f t="shared" si="32"/>
        <v>0</v>
      </c>
      <c r="Z774" s="18"/>
      <c r="AA774" s="18" t="s">
        <v>65</v>
      </c>
      <c r="AB774" s="18">
        <v>11</v>
      </c>
    </row>
    <row r="775" spans="1:28" s="137" customFormat="1" ht="114" customHeight="1">
      <c r="A775" s="17" t="s">
        <v>3069</v>
      </c>
      <c r="B775" s="29" t="s">
        <v>48</v>
      </c>
      <c r="C775" s="29" t="s">
        <v>49</v>
      </c>
      <c r="D775" s="18" t="s">
        <v>2749</v>
      </c>
      <c r="E775" s="18" t="s">
        <v>2750</v>
      </c>
      <c r="F775" s="18" t="s">
        <v>2816</v>
      </c>
      <c r="G775" s="18" t="s">
        <v>2752</v>
      </c>
      <c r="H775" s="18" t="s">
        <v>3058</v>
      </c>
      <c r="I775" s="17" t="s">
        <v>3068</v>
      </c>
      <c r="J775" s="17"/>
      <c r="K775" s="18" t="s">
        <v>55</v>
      </c>
      <c r="L775" s="18">
        <v>100</v>
      </c>
      <c r="M775" s="20" t="s">
        <v>56</v>
      </c>
      <c r="N775" s="18" t="s">
        <v>57</v>
      </c>
      <c r="O775" s="17" t="s">
        <v>789</v>
      </c>
      <c r="P775" s="18" t="s">
        <v>57</v>
      </c>
      <c r="Q775" s="18"/>
      <c r="R775" s="18" t="s">
        <v>3060</v>
      </c>
      <c r="S775" s="36" t="s">
        <v>2339</v>
      </c>
      <c r="T775" s="18"/>
      <c r="U775" s="18"/>
      <c r="V775" s="17"/>
      <c r="W775" s="19"/>
      <c r="X775" s="33">
        <v>0</v>
      </c>
      <c r="Y775" s="23">
        <f t="shared" si="32"/>
        <v>0</v>
      </c>
      <c r="Z775" s="18"/>
      <c r="AA775" s="18" t="s">
        <v>65</v>
      </c>
      <c r="AB775" s="18" t="s">
        <v>3062</v>
      </c>
    </row>
    <row r="776" spans="1:28" s="137" customFormat="1" ht="114" customHeight="1">
      <c r="A776" s="17" t="s">
        <v>3070</v>
      </c>
      <c r="B776" s="29" t="s">
        <v>48</v>
      </c>
      <c r="C776" s="29" t="s">
        <v>49</v>
      </c>
      <c r="D776" s="18" t="s">
        <v>2749</v>
      </c>
      <c r="E776" s="18" t="s">
        <v>3065</v>
      </c>
      <c r="F776" s="18" t="s">
        <v>3066</v>
      </c>
      <c r="G776" s="18" t="s">
        <v>3065</v>
      </c>
      <c r="H776" s="18" t="s">
        <v>3066</v>
      </c>
      <c r="I776" s="17" t="s">
        <v>3068</v>
      </c>
      <c r="J776" s="17"/>
      <c r="K776" s="18" t="s">
        <v>55</v>
      </c>
      <c r="L776" s="18">
        <v>100</v>
      </c>
      <c r="M776" s="20" t="s">
        <v>56</v>
      </c>
      <c r="N776" s="18" t="s">
        <v>57</v>
      </c>
      <c r="O776" s="17" t="s">
        <v>789</v>
      </c>
      <c r="P776" s="18" t="s">
        <v>57</v>
      </c>
      <c r="Q776" s="18"/>
      <c r="R776" s="18" t="s">
        <v>3060</v>
      </c>
      <c r="S776" s="36" t="s">
        <v>2339</v>
      </c>
      <c r="T776" s="18"/>
      <c r="U776" s="18"/>
      <c r="V776" s="17"/>
      <c r="W776" s="19"/>
      <c r="X776" s="33">
        <v>800000</v>
      </c>
      <c r="Y776" s="23">
        <f t="shared" si="32"/>
        <v>896000.0000000001</v>
      </c>
      <c r="Z776" s="18"/>
      <c r="AA776" s="18" t="s">
        <v>65</v>
      </c>
      <c r="AB776" s="18"/>
    </row>
    <row r="777" spans="1:28" s="14" customFormat="1" ht="123" customHeight="1">
      <c r="A777" s="17" t="s">
        <v>3071</v>
      </c>
      <c r="B777" s="29" t="s">
        <v>48</v>
      </c>
      <c r="C777" s="29" t="s">
        <v>49</v>
      </c>
      <c r="D777" s="39" t="s">
        <v>3072</v>
      </c>
      <c r="E777" s="39" t="s">
        <v>3073</v>
      </c>
      <c r="F777" s="39" t="s">
        <v>3074</v>
      </c>
      <c r="G777" s="39" t="s">
        <v>3075</v>
      </c>
      <c r="H777" s="39" t="s">
        <v>3076</v>
      </c>
      <c r="I777" s="17" t="s">
        <v>3077</v>
      </c>
      <c r="J777" s="17"/>
      <c r="K777" s="18" t="s">
        <v>3078</v>
      </c>
      <c r="L777" s="18">
        <v>30</v>
      </c>
      <c r="M777" s="20" t="s">
        <v>56</v>
      </c>
      <c r="N777" s="18" t="s">
        <v>57</v>
      </c>
      <c r="O777" s="18" t="s">
        <v>1682</v>
      </c>
      <c r="P777" s="18" t="s">
        <v>57</v>
      </c>
      <c r="Q777" s="18"/>
      <c r="R777" s="18" t="s">
        <v>3079</v>
      </c>
      <c r="S777" s="36" t="s">
        <v>2339</v>
      </c>
      <c r="T777" s="18"/>
      <c r="U777" s="18"/>
      <c r="V777" s="17"/>
      <c r="W777" s="33"/>
      <c r="X777" s="33">
        <v>0</v>
      </c>
      <c r="Y777" s="23">
        <f t="shared" si="32"/>
        <v>0</v>
      </c>
      <c r="Z777" s="18"/>
      <c r="AA777" s="18" t="s">
        <v>65</v>
      </c>
      <c r="AB777" s="18">
        <v>11</v>
      </c>
    </row>
    <row r="778" spans="1:28" s="14" customFormat="1" ht="123" customHeight="1">
      <c r="A778" s="17" t="s">
        <v>3080</v>
      </c>
      <c r="B778" s="29" t="s">
        <v>48</v>
      </c>
      <c r="C778" s="29" t="s">
        <v>49</v>
      </c>
      <c r="D778" s="39" t="s">
        <v>3072</v>
      </c>
      <c r="E778" s="39" t="s">
        <v>3073</v>
      </c>
      <c r="F778" s="39" t="s">
        <v>3074</v>
      </c>
      <c r="G778" s="39" t="s">
        <v>3075</v>
      </c>
      <c r="H778" s="39" t="s">
        <v>3076</v>
      </c>
      <c r="I778" s="17" t="s">
        <v>3077</v>
      </c>
      <c r="J778" s="17"/>
      <c r="K778" s="18" t="s">
        <v>3078</v>
      </c>
      <c r="L778" s="18">
        <v>30</v>
      </c>
      <c r="M778" s="20" t="s">
        <v>56</v>
      </c>
      <c r="N778" s="18" t="s">
        <v>57</v>
      </c>
      <c r="O778" s="18" t="s">
        <v>99</v>
      </c>
      <c r="P778" s="18" t="s">
        <v>57</v>
      </c>
      <c r="Q778" s="18"/>
      <c r="R778" s="18" t="s">
        <v>3079</v>
      </c>
      <c r="S778" s="36" t="s">
        <v>2339</v>
      </c>
      <c r="T778" s="18"/>
      <c r="U778" s="18"/>
      <c r="V778" s="17"/>
      <c r="W778" s="33"/>
      <c r="X778" s="33">
        <v>0</v>
      </c>
      <c r="Y778" s="23">
        <f t="shared" si="32"/>
        <v>0</v>
      </c>
      <c r="Z778" s="18"/>
      <c r="AA778" s="18" t="s">
        <v>65</v>
      </c>
      <c r="AB778" s="18">
        <v>11</v>
      </c>
    </row>
    <row r="779" spans="1:28" s="14" customFormat="1" ht="123" customHeight="1">
      <c r="A779" s="17" t="s">
        <v>3081</v>
      </c>
      <c r="B779" s="29" t="s">
        <v>48</v>
      </c>
      <c r="C779" s="29" t="s">
        <v>49</v>
      </c>
      <c r="D779" s="39" t="s">
        <v>3072</v>
      </c>
      <c r="E779" s="39" t="s">
        <v>3073</v>
      </c>
      <c r="F779" s="39" t="s">
        <v>3074</v>
      </c>
      <c r="G779" s="39" t="s">
        <v>3075</v>
      </c>
      <c r="H779" s="39" t="s">
        <v>3076</v>
      </c>
      <c r="I779" s="17" t="s">
        <v>3077</v>
      </c>
      <c r="J779" s="17"/>
      <c r="K779" s="18" t="s">
        <v>3078</v>
      </c>
      <c r="L779" s="18">
        <v>30</v>
      </c>
      <c r="M779" s="20" t="s">
        <v>56</v>
      </c>
      <c r="N779" s="18" t="s">
        <v>57</v>
      </c>
      <c r="O779" s="18" t="s">
        <v>80</v>
      </c>
      <c r="P779" s="18" t="s">
        <v>57</v>
      </c>
      <c r="Q779" s="18"/>
      <c r="R779" s="18" t="s">
        <v>3079</v>
      </c>
      <c r="S779" s="36" t="s">
        <v>2339</v>
      </c>
      <c r="T779" s="18"/>
      <c r="U779" s="18"/>
      <c r="V779" s="17"/>
      <c r="W779" s="33"/>
      <c r="X779" s="33">
        <v>0</v>
      </c>
      <c r="Y779" s="23">
        <f t="shared" si="32"/>
        <v>0</v>
      </c>
      <c r="Z779" s="18"/>
      <c r="AA779" s="18" t="s">
        <v>65</v>
      </c>
      <c r="AB779" s="18" t="s">
        <v>3082</v>
      </c>
    </row>
    <row r="780" spans="1:28" s="14" customFormat="1" ht="171" customHeight="1">
      <c r="A780" s="17" t="s">
        <v>3083</v>
      </c>
      <c r="B780" s="29" t="s">
        <v>48</v>
      </c>
      <c r="C780" s="29" t="s">
        <v>49</v>
      </c>
      <c r="D780" s="39" t="s">
        <v>3072</v>
      </c>
      <c r="E780" s="39" t="s">
        <v>3073</v>
      </c>
      <c r="F780" s="39" t="s">
        <v>3074</v>
      </c>
      <c r="G780" s="39" t="s">
        <v>3075</v>
      </c>
      <c r="H780" s="39" t="s">
        <v>3076</v>
      </c>
      <c r="I780" s="17" t="s">
        <v>3084</v>
      </c>
      <c r="J780" s="17"/>
      <c r="K780" s="18" t="s">
        <v>55</v>
      </c>
      <c r="L780" s="18">
        <v>30</v>
      </c>
      <c r="M780" s="20" t="s">
        <v>56</v>
      </c>
      <c r="N780" s="18" t="s">
        <v>57</v>
      </c>
      <c r="O780" s="17" t="s">
        <v>789</v>
      </c>
      <c r="P780" s="18" t="s">
        <v>57</v>
      </c>
      <c r="Q780" s="18"/>
      <c r="R780" s="18" t="s">
        <v>3079</v>
      </c>
      <c r="S780" s="36" t="s">
        <v>2339</v>
      </c>
      <c r="T780" s="18"/>
      <c r="U780" s="18"/>
      <c r="V780" s="17"/>
      <c r="W780" s="33"/>
      <c r="X780" s="33">
        <v>1696450</v>
      </c>
      <c r="Y780" s="23">
        <f t="shared" si="32"/>
        <v>1900024.0000000002</v>
      </c>
      <c r="Z780" s="18"/>
      <c r="AA780" s="18" t="s">
        <v>65</v>
      </c>
      <c r="AB780" s="18"/>
    </row>
    <row r="781" spans="1:28" s="137" customFormat="1" ht="172.5" customHeight="1">
      <c r="A781" s="17" t="s">
        <v>3085</v>
      </c>
      <c r="B781" s="18" t="s">
        <v>48</v>
      </c>
      <c r="C781" s="18" t="s">
        <v>49</v>
      </c>
      <c r="D781" s="37" t="s">
        <v>3072</v>
      </c>
      <c r="E781" s="24" t="s">
        <v>3073</v>
      </c>
      <c r="F781" s="162" t="s">
        <v>3074</v>
      </c>
      <c r="G781" s="163" t="s">
        <v>3075</v>
      </c>
      <c r="H781" s="162" t="s">
        <v>3076</v>
      </c>
      <c r="I781" s="17" t="s">
        <v>3086</v>
      </c>
      <c r="J781" s="17"/>
      <c r="K781" s="18" t="s">
        <v>55</v>
      </c>
      <c r="L781" s="18">
        <v>100</v>
      </c>
      <c r="M781" s="20" t="s">
        <v>56</v>
      </c>
      <c r="N781" s="18" t="s">
        <v>57</v>
      </c>
      <c r="O781" s="18" t="s">
        <v>1182</v>
      </c>
      <c r="P781" s="18" t="s">
        <v>57</v>
      </c>
      <c r="Q781" s="18"/>
      <c r="R781" s="17" t="s">
        <v>2820</v>
      </c>
      <c r="S781" s="36" t="s">
        <v>2339</v>
      </c>
      <c r="T781" s="20"/>
      <c r="U781" s="17" t="s">
        <v>2629</v>
      </c>
      <c r="V781" s="17"/>
      <c r="W781" s="18"/>
      <c r="X781" s="35">
        <v>550000</v>
      </c>
      <c r="Y781" s="23">
        <f t="shared" si="32"/>
        <v>616000.0000000001</v>
      </c>
      <c r="Z781" s="18"/>
      <c r="AA781" s="18" t="s">
        <v>65</v>
      </c>
      <c r="AB781" s="18"/>
    </row>
    <row r="782" spans="1:28" s="137" customFormat="1" ht="153" customHeight="1">
      <c r="A782" s="17" t="s">
        <v>3087</v>
      </c>
      <c r="B782" s="18" t="s">
        <v>48</v>
      </c>
      <c r="C782" s="18" t="s">
        <v>3088</v>
      </c>
      <c r="D782" s="18" t="s">
        <v>3089</v>
      </c>
      <c r="E782" s="163" t="s">
        <v>3090</v>
      </c>
      <c r="F782" s="162" t="s">
        <v>3091</v>
      </c>
      <c r="G782" s="163" t="s">
        <v>3090</v>
      </c>
      <c r="H782" s="162" t="s">
        <v>3091</v>
      </c>
      <c r="I782" s="18" t="s">
        <v>3092</v>
      </c>
      <c r="J782" s="18"/>
      <c r="K782" s="17" t="s">
        <v>72</v>
      </c>
      <c r="L782" s="17">
        <v>90</v>
      </c>
      <c r="M782" s="17">
        <v>231010000</v>
      </c>
      <c r="N782" s="18" t="s">
        <v>57</v>
      </c>
      <c r="O782" s="17" t="s">
        <v>202</v>
      </c>
      <c r="P782" s="18" t="s">
        <v>57</v>
      </c>
      <c r="Q782" s="17"/>
      <c r="R782" s="17" t="s">
        <v>3093</v>
      </c>
      <c r="S782" s="17" t="s">
        <v>2339</v>
      </c>
      <c r="T782" s="144"/>
      <c r="U782" s="135"/>
      <c r="V782" s="17"/>
      <c r="W782" s="68"/>
      <c r="X782" s="94">
        <f>Y782/1.12</f>
        <v>714285.7142857142</v>
      </c>
      <c r="Y782" s="94">
        <v>800000</v>
      </c>
      <c r="Z782" s="147"/>
      <c r="AA782" s="68" t="s">
        <v>3094</v>
      </c>
      <c r="AB782" s="17"/>
    </row>
    <row r="783" spans="1:28" s="137" customFormat="1" ht="156.75" customHeight="1">
      <c r="A783" s="17" t="s">
        <v>3095</v>
      </c>
      <c r="B783" s="18" t="s">
        <v>3096</v>
      </c>
      <c r="C783" s="18" t="s">
        <v>3088</v>
      </c>
      <c r="D783" s="18" t="s">
        <v>3089</v>
      </c>
      <c r="E783" s="163" t="s">
        <v>3090</v>
      </c>
      <c r="F783" s="18" t="s">
        <v>3091</v>
      </c>
      <c r="G783" s="163" t="s">
        <v>3090</v>
      </c>
      <c r="H783" s="18" t="s">
        <v>3091</v>
      </c>
      <c r="I783" s="17" t="s">
        <v>3097</v>
      </c>
      <c r="J783" s="17"/>
      <c r="K783" s="17" t="s">
        <v>72</v>
      </c>
      <c r="L783" s="17">
        <v>90</v>
      </c>
      <c r="M783" s="17">
        <v>231010000</v>
      </c>
      <c r="N783" s="18" t="s">
        <v>57</v>
      </c>
      <c r="O783" s="17" t="s">
        <v>202</v>
      </c>
      <c r="P783" s="18" t="s">
        <v>57</v>
      </c>
      <c r="Q783" s="17"/>
      <c r="R783" s="17" t="s">
        <v>3093</v>
      </c>
      <c r="S783" s="17" t="s">
        <v>2339</v>
      </c>
      <c r="T783" s="144"/>
      <c r="U783" s="135"/>
      <c r="V783" s="17"/>
      <c r="W783" s="68"/>
      <c r="X783" s="94">
        <v>223214</v>
      </c>
      <c r="Y783" s="94">
        <f aca="true" t="shared" si="33" ref="Y783:Y788">X783*1.12</f>
        <v>249999.68000000002</v>
      </c>
      <c r="Z783" s="147"/>
      <c r="AA783" s="68" t="s">
        <v>3094</v>
      </c>
      <c r="AB783" s="17"/>
    </row>
    <row r="784" spans="1:28" s="137" customFormat="1" ht="151.5" customHeight="1">
      <c r="A784" s="17" t="s">
        <v>3098</v>
      </c>
      <c r="B784" s="18" t="s">
        <v>48</v>
      </c>
      <c r="C784" s="18" t="s">
        <v>3088</v>
      </c>
      <c r="D784" s="18" t="s">
        <v>2867</v>
      </c>
      <c r="E784" s="18" t="s">
        <v>2868</v>
      </c>
      <c r="F784" s="18" t="s">
        <v>2869</v>
      </c>
      <c r="G784" s="18" t="s">
        <v>2870</v>
      </c>
      <c r="H784" s="18" t="s">
        <v>2871</v>
      </c>
      <c r="I784" s="17" t="s">
        <v>3099</v>
      </c>
      <c r="J784" s="17"/>
      <c r="K784" s="17" t="s">
        <v>72</v>
      </c>
      <c r="L784" s="17">
        <v>100</v>
      </c>
      <c r="M784" s="17">
        <v>231010000</v>
      </c>
      <c r="N784" s="18" t="s">
        <v>57</v>
      </c>
      <c r="O784" s="17" t="s">
        <v>96</v>
      </c>
      <c r="P784" s="18" t="s">
        <v>57</v>
      </c>
      <c r="Q784" s="17"/>
      <c r="R784" s="17" t="s">
        <v>3093</v>
      </c>
      <c r="S784" s="17" t="s">
        <v>2339</v>
      </c>
      <c r="T784" s="144"/>
      <c r="U784" s="135"/>
      <c r="V784" s="17"/>
      <c r="W784" s="68"/>
      <c r="X784" s="94">
        <v>850000</v>
      </c>
      <c r="Y784" s="94">
        <f t="shared" si="33"/>
        <v>952000.0000000001</v>
      </c>
      <c r="Z784" s="147"/>
      <c r="AA784" s="68" t="s">
        <v>3094</v>
      </c>
      <c r="AB784" s="17"/>
    </row>
    <row r="785" spans="1:28" s="137" customFormat="1" ht="149.25" customHeight="1">
      <c r="A785" s="17" t="s">
        <v>3100</v>
      </c>
      <c r="B785" s="18" t="s">
        <v>3101</v>
      </c>
      <c r="C785" s="18" t="s">
        <v>3102</v>
      </c>
      <c r="D785" s="18" t="s">
        <v>3103</v>
      </c>
      <c r="E785" s="18" t="s">
        <v>3104</v>
      </c>
      <c r="F785" s="18" t="s">
        <v>3105</v>
      </c>
      <c r="G785" s="18" t="s">
        <v>3106</v>
      </c>
      <c r="H785" s="18" t="s">
        <v>3107</v>
      </c>
      <c r="I785" s="17" t="s">
        <v>3108</v>
      </c>
      <c r="J785" s="17"/>
      <c r="K785" s="17" t="s">
        <v>3109</v>
      </c>
      <c r="L785" s="17">
        <v>100</v>
      </c>
      <c r="M785" s="17">
        <v>231010000</v>
      </c>
      <c r="N785" s="18" t="s">
        <v>57</v>
      </c>
      <c r="O785" s="17" t="s">
        <v>73</v>
      </c>
      <c r="P785" s="18" t="s">
        <v>57</v>
      </c>
      <c r="Q785" s="17"/>
      <c r="R785" s="17" t="s">
        <v>2803</v>
      </c>
      <c r="S785" s="17" t="s">
        <v>2339</v>
      </c>
      <c r="T785" s="144"/>
      <c r="U785" s="135"/>
      <c r="V785" s="17"/>
      <c r="W785" s="68"/>
      <c r="X785" s="94">
        <v>0</v>
      </c>
      <c r="Y785" s="94">
        <f t="shared" si="33"/>
        <v>0</v>
      </c>
      <c r="Z785" s="147"/>
      <c r="AA785" s="68" t="s">
        <v>3094</v>
      </c>
      <c r="AB785" s="17">
        <v>11</v>
      </c>
    </row>
    <row r="786" spans="1:28" s="137" customFormat="1" ht="149.25" customHeight="1">
      <c r="A786" s="17" t="s">
        <v>3110</v>
      </c>
      <c r="B786" s="18" t="s">
        <v>3101</v>
      </c>
      <c r="C786" s="18" t="s">
        <v>3102</v>
      </c>
      <c r="D786" s="18" t="s">
        <v>3103</v>
      </c>
      <c r="E786" s="18" t="s">
        <v>3104</v>
      </c>
      <c r="F786" s="18" t="s">
        <v>3105</v>
      </c>
      <c r="G786" s="18" t="s">
        <v>3106</v>
      </c>
      <c r="H786" s="18" t="s">
        <v>3107</v>
      </c>
      <c r="I786" s="17" t="s">
        <v>3108</v>
      </c>
      <c r="J786" s="17"/>
      <c r="K786" s="17" t="s">
        <v>3109</v>
      </c>
      <c r="L786" s="17">
        <v>100</v>
      </c>
      <c r="M786" s="17">
        <v>231010000</v>
      </c>
      <c r="N786" s="18" t="s">
        <v>57</v>
      </c>
      <c r="O786" s="17" t="s">
        <v>789</v>
      </c>
      <c r="P786" s="18" t="s">
        <v>57</v>
      </c>
      <c r="Q786" s="17"/>
      <c r="R786" s="17" t="s">
        <v>2803</v>
      </c>
      <c r="S786" s="17" t="s">
        <v>2339</v>
      </c>
      <c r="T786" s="144"/>
      <c r="U786" s="135"/>
      <c r="V786" s="17"/>
      <c r="W786" s="68"/>
      <c r="X786" s="94">
        <v>0</v>
      </c>
      <c r="Y786" s="94">
        <f t="shared" si="33"/>
        <v>0</v>
      </c>
      <c r="Z786" s="147"/>
      <c r="AA786" s="68" t="s">
        <v>3094</v>
      </c>
      <c r="AB786" s="17" t="s">
        <v>3111</v>
      </c>
    </row>
    <row r="787" spans="1:28" s="137" customFormat="1" ht="149.25" customHeight="1">
      <c r="A787" s="17" t="s">
        <v>3112</v>
      </c>
      <c r="B787" s="18" t="s">
        <v>3101</v>
      </c>
      <c r="C787" s="18" t="s">
        <v>3102</v>
      </c>
      <c r="D787" s="18" t="s">
        <v>3103</v>
      </c>
      <c r="E787" s="18" t="s">
        <v>3104</v>
      </c>
      <c r="F787" s="18" t="s">
        <v>3105</v>
      </c>
      <c r="G787" s="18" t="s">
        <v>3106</v>
      </c>
      <c r="H787" s="18" t="s">
        <v>3107</v>
      </c>
      <c r="I787" s="17" t="s">
        <v>3108</v>
      </c>
      <c r="J787" s="17"/>
      <c r="K787" s="17" t="s">
        <v>55</v>
      </c>
      <c r="L787" s="17">
        <v>100</v>
      </c>
      <c r="M787" s="17">
        <v>231010000</v>
      </c>
      <c r="N787" s="18" t="s">
        <v>57</v>
      </c>
      <c r="O787" s="17" t="s">
        <v>789</v>
      </c>
      <c r="P787" s="18" t="s">
        <v>57</v>
      </c>
      <c r="Q787" s="17"/>
      <c r="R787" s="17" t="s">
        <v>2803</v>
      </c>
      <c r="S787" s="17" t="s">
        <v>2339</v>
      </c>
      <c r="T787" s="144"/>
      <c r="U787" s="135"/>
      <c r="V787" s="17"/>
      <c r="W787" s="68"/>
      <c r="X787" s="94">
        <v>150120</v>
      </c>
      <c r="Y787" s="94">
        <f t="shared" si="33"/>
        <v>168134.40000000002</v>
      </c>
      <c r="Z787" s="147"/>
      <c r="AA787" s="68" t="s">
        <v>3094</v>
      </c>
      <c r="AB787" s="17"/>
    </row>
    <row r="788" spans="1:28" s="137" customFormat="1" ht="159.75" customHeight="1">
      <c r="A788" s="17" t="s">
        <v>3113</v>
      </c>
      <c r="B788" s="18" t="s">
        <v>48</v>
      </c>
      <c r="C788" s="18" t="s">
        <v>49</v>
      </c>
      <c r="D788" s="18" t="s">
        <v>3114</v>
      </c>
      <c r="E788" s="18" t="s">
        <v>3115</v>
      </c>
      <c r="F788" s="18" t="s">
        <v>3116</v>
      </c>
      <c r="G788" s="18" t="s">
        <v>3117</v>
      </c>
      <c r="H788" s="1" t="s">
        <v>3118</v>
      </c>
      <c r="I788" s="17" t="s">
        <v>3119</v>
      </c>
      <c r="J788" s="17"/>
      <c r="K788" s="17" t="s">
        <v>55</v>
      </c>
      <c r="L788" s="17">
        <v>100</v>
      </c>
      <c r="M788" s="17">
        <v>231010000</v>
      </c>
      <c r="N788" s="18" t="s">
        <v>57</v>
      </c>
      <c r="O788" s="17" t="s">
        <v>58</v>
      </c>
      <c r="P788" s="18" t="s">
        <v>57</v>
      </c>
      <c r="Q788" s="17"/>
      <c r="R788" s="17" t="s">
        <v>2803</v>
      </c>
      <c r="S788" s="17" t="s">
        <v>2339</v>
      </c>
      <c r="T788" s="144"/>
      <c r="U788" s="135"/>
      <c r="V788" s="17"/>
      <c r="W788" s="68"/>
      <c r="X788" s="94">
        <v>1400000</v>
      </c>
      <c r="Y788" s="94">
        <f t="shared" si="33"/>
        <v>1568000.0000000002</v>
      </c>
      <c r="Z788" s="147"/>
      <c r="AA788" s="68" t="s">
        <v>65</v>
      </c>
      <c r="AB788" s="17"/>
    </row>
    <row r="789" spans="1:250" s="119" customFormat="1" ht="114.75">
      <c r="A789" s="17" t="s">
        <v>3120</v>
      </c>
      <c r="B789" s="18" t="s">
        <v>48</v>
      </c>
      <c r="C789" s="18" t="s">
        <v>49</v>
      </c>
      <c r="D789" s="18" t="s">
        <v>3121</v>
      </c>
      <c r="E789" s="18" t="s">
        <v>3122</v>
      </c>
      <c r="F789" s="18" t="s">
        <v>3123</v>
      </c>
      <c r="G789" s="18" t="s">
        <v>3124</v>
      </c>
      <c r="H789" s="18" t="s">
        <v>3125</v>
      </c>
      <c r="I789" s="17" t="s">
        <v>3126</v>
      </c>
      <c r="J789" s="17"/>
      <c r="K789" s="17" t="s">
        <v>72</v>
      </c>
      <c r="L789" s="17">
        <v>80</v>
      </c>
      <c r="M789" s="17">
        <v>231010000</v>
      </c>
      <c r="N789" s="18" t="s">
        <v>57</v>
      </c>
      <c r="O789" s="17" t="s">
        <v>73</v>
      </c>
      <c r="P789" s="18" t="s">
        <v>57</v>
      </c>
      <c r="Q789" s="17"/>
      <c r="R789" s="17" t="s">
        <v>2803</v>
      </c>
      <c r="S789" s="17" t="s">
        <v>2339</v>
      </c>
      <c r="T789" s="144"/>
      <c r="U789" s="135"/>
      <c r="V789" s="17"/>
      <c r="W789" s="68"/>
      <c r="X789" s="164">
        <v>0</v>
      </c>
      <c r="Y789" s="94">
        <v>0</v>
      </c>
      <c r="Z789" s="147"/>
      <c r="AA789" s="68" t="s">
        <v>65</v>
      </c>
      <c r="AB789" s="17">
        <v>7</v>
      </c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  <c r="EB789" s="14"/>
      <c r="EC789" s="14"/>
      <c r="ED789" s="14"/>
      <c r="EE789" s="14"/>
      <c r="EF789" s="14"/>
      <c r="EG789" s="14"/>
      <c r="EH789" s="14"/>
      <c r="EI789" s="14"/>
      <c r="EJ789" s="14"/>
      <c r="EK789" s="14"/>
      <c r="EL789" s="14"/>
      <c r="EM789" s="14"/>
      <c r="EN789" s="14"/>
      <c r="EO789" s="14"/>
      <c r="EP789" s="14"/>
      <c r="EQ789" s="14"/>
      <c r="ER789" s="14"/>
      <c r="ES789" s="14"/>
      <c r="ET789" s="14"/>
      <c r="EU789" s="14"/>
      <c r="EV789" s="14"/>
      <c r="EW789" s="14"/>
      <c r="EX789" s="14"/>
      <c r="EY789" s="14"/>
      <c r="EZ789" s="14"/>
      <c r="FA789" s="14"/>
      <c r="FB789" s="14"/>
      <c r="FC789" s="14"/>
      <c r="FD789" s="14"/>
      <c r="FE789" s="14"/>
      <c r="FF789" s="14"/>
      <c r="FG789" s="14"/>
      <c r="FH789" s="14"/>
      <c r="FI789" s="14"/>
      <c r="FJ789" s="14"/>
      <c r="FK789" s="14"/>
      <c r="FL789" s="14"/>
      <c r="FM789" s="14"/>
      <c r="FN789" s="14"/>
      <c r="FO789" s="14"/>
      <c r="FP789" s="14"/>
      <c r="FQ789" s="14"/>
      <c r="FR789" s="14"/>
      <c r="FS789" s="14"/>
      <c r="FT789" s="14"/>
      <c r="FU789" s="14"/>
      <c r="FV789" s="14"/>
      <c r="FW789" s="14"/>
      <c r="FX789" s="14"/>
      <c r="FY789" s="14"/>
      <c r="FZ789" s="14"/>
      <c r="GA789" s="14"/>
      <c r="GB789" s="14"/>
      <c r="GC789" s="14"/>
      <c r="GD789" s="14"/>
      <c r="GE789" s="14"/>
      <c r="GF789" s="14"/>
      <c r="GG789" s="14"/>
      <c r="GH789" s="14"/>
      <c r="GI789" s="14"/>
      <c r="GJ789" s="14"/>
      <c r="GK789" s="14"/>
      <c r="GL789" s="14"/>
      <c r="GM789" s="14"/>
      <c r="GN789" s="14"/>
      <c r="GO789" s="14"/>
      <c r="GP789" s="14"/>
      <c r="GQ789" s="14"/>
      <c r="GR789" s="14"/>
      <c r="GS789" s="14"/>
      <c r="GT789" s="14"/>
      <c r="GU789" s="14"/>
      <c r="GV789" s="14"/>
      <c r="GW789" s="14"/>
      <c r="GX789" s="14"/>
      <c r="GY789" s="14"/>
      <c r="GZ789" s="14"/>
      <c r="HA789" s="14"/>
      <c r="HB789" s="14"/>
      <c r="HC789" s="14"/>
      <c r="HD789" s="14"/>
      <c r="HE789" s="14"/>
      <c r="HF789" s="14"/>
      <c r="HG789" s="14"/>
      <c r="HH789" s="14"/>
      <c r="HI789" s="14"/>
      <c r="HJ789" s="14"/>
      <c r="HK789" s="14"/>
      <c r="HL789" s="14"/>
      <c r="HM789" s="14"/>
      <c r="HN789" s="14"/>
      <c r="HO789" s="14"/>
      <c r="HP789" s="14"/>
      <c r="HQ789" s="14"/>
      <c r="HR789" s="14"/>
      <c r="HS789" s="14"/>
      <c r="HT789" s="14"/>
      <c r="HU789" s="14"/>
      <c r="HV789" s="14"/>
      <c r="HW789" s="14"/>
      <c r="HX789" s="14"/>
      <c r="HY789" s="14"/>
      <c r="HZ789" s="14"/>
      <c r="IA789" s="14"/>
      <c r="IB789" s="14"/>
      <c r="IC789" s="14"/>
      <c r="ID789" s="14"/>
      <c r="IE789" s="14"/>
      <c r="IF789" s="14"/>
      <c r="IG789" s="14"/>
      <c r="IH789" s="14"/>
      <c r="II789" s="14"/>
      <c r="IJ789" s="14"/>
      <c r="IK789" s="14"/>
      <c r="IL789" s="14"/>
      <c r="IM789" s="14"/>
      <c r="IN789" s="14"/>
      <c r="IO789" s="14"/>
      <c r="IP789" s="14"/>
    </row>
    <row r="790" spans="1:250" s="119" customFormat="1" ht="114.75">
      <c r="A790" s="17" t="s">
        <v>3127</v>
      </c>
      <c r="B790" s="18" t="s">
        <v>48</v>
      </c>
      <c r="C790" s="18" t="s">
        <v>49</v>
      </c>
      <c r="D790" s="18" t="s">
        <v>3121</v>
      </c>
      <c r="E790" s="18" t="s">
        <v>3122</v>
      </c>
      <c r="F790" s="18" t="s">
        <v>3123</v>
      </c>
      <c r="G790" s="18" t="s">
        <v>3124</v>
      </c>
      <c r="H790" s="18" t="s">
        <v>3125</v>
      </c>
      <c r="I790" s="17" t="s">
        <v>3126</v>
      </c>
      <c r="J790" s="17"/>
      <c r="K790" s="17" t="s">
        <v>55</v>
      </c>
      <c r="L790" s="17">
        <v>80</v>
      </c>
      <c r="M790" s="17">
        <v>231010000</v>
      </c>
      <c r="N790" s="18" t="s">
        <v>57</v>
      </c>
      <c r="O790" s="17" t="s">
        <v>73</v>
      </c>
      <c r="P790" s="18" t="s">
        <v>57</v>
      </c>
      <c r="Q790" s="17"/>
      <c r="R790" s="17" t="s">
        <v>2803</v>
      </c>
      <c r="S790" s="17" t="s">
        <v>2339</v>
      </c>
      <c r="T790" s="144"/>
      <c r="U790" s="135"/>
      <c r="V790" s="17"/>
      <c r="W790" s="68"/>
      <c r="X790" s="164">
        <v>45000</v>
      </c>
      <c r="Y790" s="94">
        <v>50400</v>
      </c>
      <c r="Z790" s="147"/>
      <c r="AA790" s="68" t="s">
        <v>65</v>
      </c>
      <c r="AB790" s="17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  <c r="DT790" s="14"/>
      <c r="DU790" s="14"/>
      <c r="DV790" s="14"/>
      <c r="DW790" s="14"/>
      <c r="DX790" s="14"/>
      <c r="DY790" s="14"/>
      <c r="DZ790" s="14"/>
      <c r="EA790" s="14"/>
      <c r="EB790" s="14"/>
      <c r="EC790" s="14"/>
      <c r="ED790" s="14"/>
      <c r="EE790" s="14"/>
      <c r="EF790" s="14"/>
      <c r="EG790" s="14"/>
      <c r="EH790" s="14"/>
      <c r="EI790" s="14"/>
      <c r="EJ790" s="14"/>
      <c r="EK790" s="14"/>
      <c r="EL790" s="14"/>
      <c r="EM790" s="14"/>
      <c r="EN790" s="14"/>
      <c r="EO790" s="14"/>
      <c r="EP790" s="14"/>
      <c r="EQ790" s="14"/>
      <c r="ER790" s="14"/>
      <c r="ES790" s="14"/>
      <c r="ET790" s="14"/>
      <c r="EU790" s="14"/>
      <c r="EV790" s="14"/>
      <c r="EW790" s="14"/>
      <c r="EX790" s="14"/>
      <c r="EY790" s="14"/>
      <c r="EZ790" s="14"/>
      <c r="FA790" s="14"/>
      <c r="FB790" s="14"/>
      <c r="FC790" s="14"/>
      <c r="FD790" s="14"/>
      <c r="FE790" s="14"/>
      <c r="FF790" s="14"/>
      <c r="FG790" s="14"/>
      <c r="FH790" s="14"/>
      <c r="FI790" s="14"/>
      <c r="FJ790" s="14"/>
      <c r="FK790" s="14"/>
      <c r="FL790" s="14"/>
      <c r="FM790" s="14"/>
      <c r="FN790" s="14"/>
      <c r="FO790" s="14"/>
      <c r="FP790" s="14"/>
      <c r="FQ790" s="14"/>
      <c r="FR790" s="14"/>
      <c r="FS790" s="14"/>
      <c r="FT790" s="14"/>
      <c r="FU790" s="14"/>
      <c r="FV790" s="14"/>
      <c r="FW790" s="14"/>
      <c r="FX790" s="14"/>
      <c r="FY790" s="14"/>
      <c r="FZ790" s="14"/>
      <c r="GA790" s="14"/>
      <c r="GB790" s="14"/>
      <c r="GC790" s="14"/>
      <c r="GD790" s="14"/>
      <c r="GE790" s="14"/>
      <c r="GF790" s="14"/>
      <c r="GG790" s="14"/>
      <c r="GH790" s="14"/>
      <c r="GI790" s="14"/>
      <c r="GJ790" s="14"/>
      <c r="GK790" s="14"/>
      <c r="GL790" s="14"/>
      <c r="GM790" s="14"/>
      <c r="GN790" s="14"/>
      <c r="GO790" s="14"/>
      <c r="GP790" s="14"/>
      <c r="GQ790" s="14"/>
      <c r="GR790" s="14"/>
      <c r="GS790" s="14"/>
      <c r="GT790" s="14"/>
      <c r="GU790" s="14"/>
      <c r="GV790" s="14"/>
      <c r="GW790" s="14"/>
      <c r="GX790" s="14"/>
      <c r="GY790" s="14"/>
      <c r="GZ790" s="14"/>
      <c r="HA790" s="14"/>
      <c r="HB790" s="14"/>
      <c r="HC790" s="14"/>
      <c r="HD790" s="14"/>
      <c r="HE790" s="14"/>
      <c r="HF790" s="14"/>
      <c r="HG790" s="14"/>
      <c r="HH790" s="14"/>
      <c r="HI790" s="14"/>
      <c r="HJ790" s="14"/>
      <c r="HK790" s="14"/>
      <c r="HL790" s="14"/>
      <c r="HM790" s="14"/>
      <c r="HN790" s="14"/>
      <c r="HO790" s="14"/>
      <c r="HP790" s="14"/>
      <c r="HQ790" s="14"/>
      <c r="HR790" s="14"/>
      <c r="HS790" s="14"/>
      <c r="HT790" s="14"/>
      <c r="HU790" s="14"/>
      <c r="HV790" s="14"/>
      <c r="HW790" s="14"/>
      <c r="HX790" s="14"/>
      <c r="HY790" s="14"/>
      <c r="HZ790" s="14"/>
      <c r="IA790" s="14"/>
      <c r="IB790" s="14"/>
      <c r="IC790" s="14"/>
      <c r="ID790" s="14"/>
      <c r="IE790" s="14"/>
      <c r="IF790" s="14"/>
      <c r="IG790" s="14"/>
      <c r="IH790" s="14"/>
      <c r="II790" s="14"/>
      <c r="IJ790" s="14"/>
      <c r="IK790" s="14"/>
      <c r="IL790" s="14"/>
      <c r="IM790" s="14"/>
      <c r="IN790" s="14"/>
      <c r="IO790" s="14"/>
      <c r="IP790" s="14"/>
    </row>
    <row r="791" spans="1:250" s="119" customFormat="1" ht="102" customHeight="1">
      <c r="A791" s="17" t="s">
        <v>3128</v>
      </c>
      <c r="B791" s="18" t="s">
        <v>48</v>
      </c>
      <c r="C791" s="18" t="s">
        <v>49</v>
      </c>
      <c r="D791" s="18" t="s">
        <v>3129</v>
      </c>
      <c r="E791" s="18" t="s">
        <v>3130</v>
      </c>
      <c r="F791" s="18" t="s">
        <v>3131</v>
      </c>
      <c r="G791" s="18" t="s">
        <v>3130</v>
      </c>
      <c r="H791" s="18" t="s">
        <v>3131</v>
      </c>
      <c r="I791" s="68"/>
      <c r="J791" s="68"/>
      <c r="K791" s="18" t="s">
        <v>72</v>
      </c>
      <c r="L791" s="36">
        <v>100</v>
      </c>
      <c r="M791" s="20" t="s">
        <v>56</v>
      </c>
      <c r="N791" s="18" t="s">
        <v>57</v>
      </c>
      <c r="O791" s="157" t="s">
        <v>96</v>
      </c>
      <c r="P791" s="18" t="s">
        <v>57</v>
      </c>
      <c r="Q791" s="18"/>
      <c r="R791" s="18" t="s">
        <v>2668</v>
      </c>
      <c r="S791" s="36" t="s">
        <v>2593</v>
      </c>
      <c r="T791" s="145"/>
      <c r="U791" s="17" t="s">
        <v>2629</v>
      </c>
      <c r="V791" s="154"/>
      <c r="W791" s="68"/>
      <c r="X791" s="67">
        <v>0</v>
      </c>
      <c r="Y791" s="23">
        <v>0</v>
      </c>
      <c r="Z791" s="68"/>
      <c r="AA791" s="68" t="s">
        <v>65</v>
      </c>
      <c r="AB791" s="18">
        <v>7</v>
      </c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  <c r="EB791" s="14"/>
      <c r="EC791" s="14"/>
      <c r="ED791" s="14"/>
      <c r="EE791" s="14"/>
      <c r="EF791" s="14"/>
      <c r="EG791" s="14"/>
      <c r="EH791" s="14"/>
      <c r="EI791" s="14"/>
      <c r="EJ791" s="14"/>
      <c r="EK791" s="14"/>
      <c r="EL791" s="14"/>
      <c r="EM791" s="14"/>
      <c r="EN791" s="14"/>
      <c r="EO791" s="14"/>
      <c r="EP791" s="14"/>
      <c r="EQ791" s="14"/>
      <c r="ER791" s="14"/>
      <c r="ES791" s="14"/>
      <c r="ET791" s="14"/>
      <c r="EU791" s="14"/>
      <c r="EV791" s="14"/>
      <c r="EW791" s="14"/>
      <c r="EX791" s="14"/>
      <c r="EY791" s="14"/>
      <c r="EZ791" s="14"/>
      <c r="FA791" s="14"/>
      <c r="FB791" s="14"/>
      <c r="FC791" s="14"/>
      <c r="FD791" s="14"/>
      <c r="FE791" s="14"/>
      <c r="FF791" s="14"/>
      <c r="FG791" s="14"/>
      <c r="FH791" s="14"/>
      <c r="FI791" s="14"/>
      <c r="FJ791" s="14"/>
      <c r="FK791" s="14"/>
      <c r="FL791" s="14"/>
      <c r="FM791" s="14"/>
      <c r="FN791" s="14"/>
      <c r="FO791" s="14"/>
      <c r="FP791" s="14"/>
      <c r="FQ791" s="14"/>
      <c r="FR791" s="14"/>
      <c r="FS791" s="14"/>
      <c r="FT791" s="14"/>
      <c r="FU791" s="14"/>
      <c r="FV791" s="14"/>
      <c r="FW791" s="14"/>
      <c r="FX791" s="14"/>
      <c r="FY791" s="14"/>
      <c r="FZ791" s="14"/>
      <c r="GA791" s="14"/>
      <c r="GB791" s="14"/>
      <c r="GC791" s="14"/>
      <c r="GD791" s="14"/>
      <c r="GE791" s="14"/>
      <c r="GF791" s="14"/>
      <c r="GG791" s="14"/>
      <c r="GH791" s="14"/>
      <c r="GI791" s="14"/>
      <c r="GJ791" s="14"/>
      <c r="GK791" s="14"/>
      <c r="GL791" s="14"/>
      <c r="GM791" s="14"/>
      <c r="GN791" s="14"/>
      <c r="GO791" s="14"/>
      <c r="GP791" s="14"/>
      <c r="GQ791" s="14"/>
      <c r="GR791" s="14"/>
      <c r="GS791" s="14"/>
      <c r="GT791" s="14"/>
      <c r="GU791" s="14"/>
      <c r="GV791" s="14"/>
      <c r="GW791" s="14"/>
      <c r="GX791" s="14"/>
      <c r="GY791" s="14"/>
      <c r="GZ791" s="14"/>
      <c r="HA791" s="14"/>
      <c r="HB791" s="14"/>
      <c r="HC791" s="14"/>
      <c r="HD791" s="14"/>
      <c r="HE791" s="14"/>
      <c r="HF791" s="14"/>
      <c r="HG791" s="14"/>
      <c r="HH791" s="14"/>
      <c r="HI791" s="14"/>
      <c r="HJ791" s="14"/>
      <c r="HK791" s="14"/>
      <c r="HL791" s="14"/>
      <c r="HM791" s="14"/>
      <c r="HN791" s="14"/>
      <c r="HO791" s="14"/>
      <c r="HP791" s="14"/>
      <c r="HQ791" s="14"/>
      <c r="HR791" s="14"/>
      <c r="HS791" s="14"/>
      <c r="HT791" s="14"/>
      <c r="HU791" s="14"/>
      <c r="HV791" s="14"/>
      <c r="HW791" s="14"/>
      <c r="HX791" s="14"/>
      <c r="HY791" s="14"/>
      <c r="HZ791" s="14"/>
      <c r="IA791" s="14"/>
      <c r="IB791" s="14"/>
      <c r="IC791" s="14"/>
      <c r="ID791" s="14"/>
      <c r="IE791" s="14"/>
      <c r="IF791" s="14"/>
      <c r="IG791" s="14"/>
      <c r="IH791" s="14"/>
      <c r="II791" s="14"/>
      <c r="IJ791" s="14"/>
      <c r="IK791" s="14"/>
      <c r="IL791" s="14"/>
      <c r="IM791" s="14"/>
      <c r="IN791" s="14"/>
      <c r="IO791" s="14"/>
      <c r="IP791" s="14"/>
    </row>
    <row r="792" spans="1:250" s="119" customFormat="1" ht="102" customHeight="1">
      <c r="A792" s="17" t="s">
        <v>3132</v>
      </c>
      <c r="B792" s="18" t="s">
        <v>48</v>
      </c>
      <c r="C792" s="18" t="s">
        <v>49</v>
      </c>
      <c r="D792" s="18" t="s">
        <v>3129</v>
      </c>
      <c r="E792" s="18" t="s">
        <v>3130</v>
      </c>
      <c r="F792" s="18" t="s">
        <v>3131</v>
      </c>
      <c r="G792" s="18" t="s">
        <v>3130</v>
      </c>
      <c r="H792" s="18" t="s">
        <v>3131</v>
      </c>
      <c r="I792" s="68"/>
      <c r="J792" s="68"/>
      <c r="K792" s="18" t="s">
        <v>55</v>
      </c>
      <c r="L792" s="36">
        <v>100</v>
      </c>
      <c r="M792" s="20" t="s">
        <v>56</v>
      </c>
      <c r="N792" s="18" t="s">
        <v>57</v>
      </c>
      <c r="O792" s="157" t="s">
        <v>96</v>
      </c>
      <c r="P792" s="18" t="s">
        <v>57</v>
      </c>
      <c r="Q792" s="18"/>
      <c r="R792" s="18" t="s">
        <v>2668</v>
      </c>
      <c r="S792" s="36" t="s">
        <v>2593</v>
      </c>
      <c r="T792" s="145"/>
      <c r="U792" s="17" t="s">
        <v>2629</v>
      </c>
      <c r="V792" s="154"/>
      <c r="W792" s="68"/>
      <c r="X792" s="67">
        <v>100000</v>
      </c>
      <c r="Y792" s="23">
        <f aca="true" t="shared" si="34" ref="Y792:Y815">X792*1.12</f>
        <v>112000.00000000001</v>
      </c>
      <c r="Z792" s="68"/>
      <c r="AA792" s="68" t="s">
        <v>65</v>
      </c>
      <c r="AB792" s="18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  <c r="EB792" s="14"/>
      <c r="EC792" s="14"/>
      <c r="ED792" s="14"/>
      <c r="EE792" s="14"/>
      <c r="EF792" s="14"/>
      <c r="EG792" s="14"/>
      <c r="EH792" s="14"/>
      <c r="EI792" s="14"/>
      <c r="EJ792" s="14"/>
      <c r="EK792" s="14"/>
      <c r="EL792" s="14"/>
      <c r="EM792" s="14"/>
      <c r="EN792" s="14"/>
      <c r="EO792" s="14"/>
      <c r="EP792" s="14"/>
      <c r="EQ792" s="14"/>
      <c r="ER792" s="14"/>
      <c r="ES792" s="14"/>
      <c r="ET792" s="14"/>
      <c r="EU792" s="14"/>
      <c r="EV792" s="14"/>
      <c r="EW792" s="14"/>
      <c r="EX792" s="14"/>
      <c r="EY792" s="14"/>
      <c r="EZ792" s="14"/>
      <c r="FA792" s="14"/>
      <c r="FB792" s="14"/>
      <c r="FC792" s="14"/>
      <c r="FD792" s="14"/>
      <c r="FE792" s="14"/>
      <c r="FF792" s="14"/>
      <c r="FG792" s="14"/>
      <c r="FH792" s="14"/>
      <c r="FI792" s="14"/>
      <c r="FJ792" s="14"/>
      <c r="FK792" s="14"/>
      <c r="FL792" s="14"/>
      <c r="FM792" s="14"/>
      <c r="FN792" s="14"/>
      <c r="FO792" s="14"/>
      <c r="FP792" s="14"/>
      <c r="FQ792" s="14"/>
      <c r="FR792" s="14"/>
      <c r="FS792" s="14"/>
      <c r="FT792" s="14"/>
      <c r="FU792" s="14"/>
      <c r="FV792" s="14"/>
      <c r="FW792" s="14"/>
      <c r="FX792" s="14"/>
      <c r="FY792" s="14"/>
      <c r="FZ792" s="14"/>
      <c r="GA792" s="14"/>
      <c r="GB792" s="14"/>
      <c r="GC792" s="14"/>
      <c r="GD792" s="14"/>
      <c r="GE792" s="14"/>
      <c r="GF792" s="14"/>
      <c r="GG792" s="14"/>
      <c r="GH792" s="14"/>
      <c r="GI792" s="14"/>
      <c r="GJ792" s="14"/>
      <c r="GK792" s="14"/>
      <c r="GL792" s="14"/>
      <c r="GM792" s="14"/>
      <c r="GN792" s="14"/>
      <c r="GO792" s="14"/>
      <c r="GP792" s="14"/>
      <c r="GQ792" s="14"/>
      <c r="GR792" s="14"/>
      <c r="GS792" s="14"/>
      <c r="GT792" s="14"/>
      <c r="GU792" s="14"/>
      <c r="GV792" s="14"/>
      <c r="GW792" s="14"/>
      <c r="GX792" s="14"/>
      <c r="GY792" s="14"/>
      <c r="GZ792" s="14"/>
      <c r="HA792" s="14"/>
      <c r="HB792" s="14"/>
      <c r="HC792" s="14"/>
      <c r="HD792" s="14"/>
      <c r="HE792" s="14"/>
      <c r="HF792" s="14"/>
      <c r="HG792" s="14"/>
      <c r="HH792" s="14"/>
      <c r="HI792" s="14"/>
      <c r="HJ792" s="14"/>
      <c r="HK792" s="14"/>
      <c r="HL792" s="14"/>
      <c r="HM792" s="14"/>
      <c r="HN792" s="14"/>
      <c r="HO792" s="14"/>
      <c r="HP792" s="14"/>
      <c r="HQ792" s="14"/>
      <c r="HR792" s="14"/>
      <c r="HS792" s="14"/>
      <c r="HT792" s="14"/>
      <c r="HU792" s="14"/>
      <c r="HV792" s="14"/>
      <c r="HW792" s="14"/>
      <c r="HX792" s="14"/>
      <c r="HY792" s="14"/>
      <c r="HZ792" s="14"/>
      <c r="IA792" s="14"/>
      <c r="IB792" s="14"/>
      <c r="IC792" s="14"/>
      <c r="ID792" s="14"/>
      <c r="IE792" s="14"/>
      <c r="IF792" s="14"/>
      <c r="IG792" s="14"/>
      <c r="IH792" s="14"/>
      <c r="II792" s="14"/>
      <c r="IJ792" s="14"/>
      <c r="IK792" s="14"/>
      <c r="IL792" s="14"/>
      <c r="IM792" s="14"/>
      <c r="IN792" s="14"/>
      <c r="IO792" s="14"/>
      <c r="IP792" s="14"/>
    </row>
    <row r="793" spans="1:250" s="119" customFormat="1" ht="153">
      <c r="A793" s="17" t="s">
        <v>3133</v>
      </c>
      <c r="B793" s="18" t="s">
        <v>48</v>
      </c>
      <c r="C793" s="18" t="s">
        <v>49</v>
      </c>
      <c r="D793" s="18" t="s">
        <v>3134</v>
      </c>
      <c r="E793" s="18" t="s">
        <v>3135</v>
      </c>
      <c r="F793" s="17" t="s">
        <v>3136</v>
      </c>
      <c r="G793" s="18" t="s">
        <v>3135</v>
      </c>
      <c r="H793" s="17" t="s">
        <v>3137</v>
      </c>
      <c r="I793" s="17"/>
      <c r="J793" s="17"/>
      <c r="K793" s="18" t="s">
        <v>55</v>
      </c>
      <c r="L793" s="36">
        <v>100</v>
      </c>
      <c r="M793" s="20" t="s">
        <v>56</v>
      </c>
      <c r="N793" s="18" t="s">
        <v>57</v>
      </c>
      <c r="O793" s="21" t="s">
        <v>202</v>
      </c>
      <c r="P793" s="18" t="s">
        <v>57</v>
      </c>
      <c r="Q793" s="18"/>
      <c r="R793" s="18" t="s">
        <v>2668</v>
      </c>
      <c r="S793" s="18" t="s">
        <v>61</v>
      </c>
      <c r="T793" s="144"/>
      <c r="U793" s="135"/>
      <c r="V793" s="17"/>
      <c r="W793" s="68"/>
      <c r="X793" s="67">
        <v>794642.857142857</v>
      </c>
      <c r="Y793" s="23">
        <f t="shared" si="34"/>
        <v>890000</v>
      </c>
      <c r="Z793" s="68"/>
      <c r="AA793" s="68" t="s">
        <v>65</v>
      </c>
      <c r="AB793" s="18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  <c r="ES793" s="14"/>
      <c r="ET793" s="14"/>
      <c r="EU793" s="14"/>
      <c r="EV793" s="14"/>
      <c r="EW793" s="14"/>
      <c r="EX793" s="14"/>
      <c r="EY793" s="14"/>
      <c r="EZ793" s="14"/>
      <c r="FA793" s="14"/>
      <c r="FB793" s="14"/>
      <c r="FC793" s="14"/>
      <c r="FD793" s="14"/>
      <c r="FE793" s="14"/>
      <c r="FF793" s="14"/>
      <c r="FG793" s="14"/>
      <c r="FH793" s="14"/>
      <c r="FI793" s="14"/>
      <c r="FJ793" s="14"/>
      <c r="FK793" s="14"/>
      <c r="FL793" s="14"/>
      <c r="FM793" s="14"/>
      <c r="FN793" s="14"/>
      <c r="FO793" s="14"/>
      <c r="FP793" s="14"/>
      <c r="FQ793" s="14"/>
      <c r="FR793" s="14"/>
      <c r="FS793" s="14"/>
      <c r="FT793" s="14"/>
      <c r="FU793" s="14"/>
      <c r="FV793" s="14"/>
      <c r="FW793" s="14"/>
      <c r="FX793" s="14"/>
      <c r="FY793" s="14"/>
      <c r="FZ793" s="14"/>
      <c r="GA793" s="14"/>
      <c r="GB793" s="14"/>
      <c r="GC793" s="14"/>
      <c r="GD793" s="14"/>
      <c r="GE793" s="14"/>
      <c r="GF793" s="14"/>
      <c r="GG793" s="14"/>
      <c r="GH793" s="14"/>
      <c r="GI793" s="14"/>
      <c r="GJ793" s="14"/>
      <c r="GK793" s="14"/>
      <c r="GL793" s="14"/>
      <c r="GM793" s="14"/>
      <c r="GN793" s="14"/>
      <c r="GO793" s="14"/>
      <c r="GP793" s="14"/>
      <c r="GQ793" s="14"/>
      <c r="GR793" s="14"/>
      <c r="GS793" s="14"/>
      <c r="GT793" s="14"/>
      <c r="GU793" s="14"/>
      <c r="GV793" s="14"/>
      <c r="GW793" s="14"/>
      <c r="GX793" s="14"/>
      <c r="GY793" s="14"/>
      <c r="GZ793" s="14"/>
      <c r="HA793" s="14"/>
      <c r="HB793" s="14"/>
      <c r="HC793" s="14"/>
      <c r="HD793" s="14"/>
      <c r="HE793" s="14"/>
      <c r="HF793" s="14"/>
      <c r="HG793" s="14"/>
      <c r="HH793" s="14"/>
      <c r="HI793" s="14"/>
      <c r="HJ793" s="14"/>
      <c r="HK793" s="14"/>
      <c r="HL793" s="14"/>
      <c r="HM793" s="14"/>
      <c r="HN793" s="14"/>
      <c r="HO793" s="14"/>
      <c r="HP793" s="14"/>
      <c r="HQ793" s="14"/>
      <c r="HR793" s="14"/>
      <c r="HS793" s="14"/>
      <c r="HT793" s="14"/>
      <c r="HU793" s="14"/>
      <c r="HV793" s="14"/>
      <c r="HW793" s="14"/>
      <c r="HX793" s="14"/>
      <c r="HY793" s="14"/>
      <c r="HZ793" s="14"/>
      <c r="IA793" s="14"/>
      <c r="IB793" s="14"/>
      <c r="IC793" s="14"/>
      <c r="ID793" s="14"/>
      <c r="IE793" s="14"/>
      <c r="IF793" s="14"/>
      <c r="IG793" s="14"/>
      <c r="IH793" s="14"/>
      <c r="II793" s="14"/>
      <c r="IJ793" s="14"/>
      <c r="IK793" s="14"/>
      <c r="IL793" s="14"/>
      <c r="IM793" s="14"/>
      <c r="IN793" s="14"/>
      <c r="IO793" s="14"/>
      <c r="IP793" s="14"/>
    </row>
    <row r="794" spans="1:240" s="4" customFormat="1" ht="42" customHeight="1">
      <c r="A794" s="17" t="s">
        <v>3138</v>
      </c>
      <c r="B794" s="18" t="s">
        <v>48</v>
      </c>
      <c r="C794" s="18" t="s">
        <v>49</v>
      </c>
      <c r="D794" s="18" t="s">
        <v>3139</v>
      </c>
      <c r="E794" s="18" t="s">
        <v>3140</v>
      </c>
      <c r="F794" s="17" t="s">
        <v>3141</v>
      </c>
      <c r="G794" s="18" t="s">
        <v>3142</v>
      </c>
      <c r="H794" s="17" t="s">
        <v>3143</v>
      </c>
      <c r="I794" s="17" t="s">
        <v>3144</v>
      </c>
      <c r="J794" s="17"/>
      <c r="K794" s="18" t="s">
        <v>55</v>
      </c>
      <c r="L794" s="36">
        <v>100</v>
      </c>
      <c r="M794" s="20" t="s">
        <v>56</v>
      </c>
      <c r="N794" s="18" t="s">
        <v>57</v>
      </c>
      <c r="O794" s="157" t="s">
        <v>96</v>
      </c>
      <c r="P794" s="18" t="s">
        <v>57</v>
      </c>
      <c r="Q794" s="18"/>
      <c r="R794" s="18" t="s">
        <v>2668</v>
      </c>
      <c r="S794" s="18" t="s">
        <v>2744</v>
      </c>
      <c r="T794" s="144"/>
      <c r="U794" s="135"/>
      <c r="V794" s="17"/>
      <c r="W794" s="68"/>
      <c r="X794" s="67">
        <v>312499.99999999994</v>
      </c>
      <c r="Y794" s="23">
        <f t="shared" si="34"/>
        <v>349999.99999999994</v>
      </c>
      <c r="Z794" s="68"/>
      <c r="AA794" s="68" t="s">
        <v>65</v>
      </c>
      <c r="AB794" s="18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</row>
    <row r="795" spans="1:240" s="4" customFormat="1" ht="42" customHeight="1">
      <c r="A795" s="17" t="s">
        <v>3145</v>
      </c>
      <c r="B795" s="18" t="s">
        <v>48</v>
      </c>
      <c r="C795" s="18" t="s">
        <v>49</v>
      </c>
      <c r="D795" s="18" t="s">
        <v>3129</v>
      </c>
      <c r="E795" s="18" t="s">
        <v>3130</v>
      </c>
      <c r="F795" s="18" t="s">
        <v>3131</v>
      </c>
      <c r="G795" s="18" t="s">
        <v>3130</v>
      </c>
      <c r="H795" s="18" t="s">
        <v>3131</v>
      </c>
      <c r="I795" s="17" t="s">
        <v>3146</v>
      </c>
      <c r="J795" s="17"/>
      <c r="K795" s="18" t="s">
        <v>55</v>
      </c>
      <c r="L795" s="36">
        <v>100</v>
      </c>
      <c r="M795" s="68">
        <v>231010000</v>
      </c>
      <c r="N795" s="18" t="s">
        <v>57</v>
      </c>
      <c r="O795" s="157" t="s">
        <v>96</v>
      </c>
      <c r="P795" s="18" t="s">
        <v>57</v>
      </c>
      <c r="Q795" s="18"/>
      <c r="R795" s="18" t="s">
        <v>2668</v>
      </c>
      <c r="S795" s="36" t="s">
        <v>3147</v>
      </c>
      <c r="T795" s="20"/>
      <c r="U795" s="17" t="s">
        <v>2629</v>
      </c>
      <c r="V795" s="17"/>
      <c r="W795" s="18"/>
      <c r="X795" s="23">
        <v>270000</v>
      </c>
      <c r="Y795" s="23">
        <f t="shared" si="34"/>
        <v>302400</v>
      </c>
      <c r="Z795" s="18"/>
      <c r="AA795" s="18" t="s">
        <v>65</v>
      </c>
      <c r="AB795" s="18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</row>
    <row r="796" spans="1:28" s="14" customFormat="1" ht="108" customHeight="1">
      <c r="A796" s="17" t="s">
        <v>3148</v>
      </c>
      <c r="B796" s="18" t="s">
        <v>48</v>
      </c>
      <c r="C796" s="18" t="s">
        <v>49</v>
      </c>
      <c r="D796" s="37" t="s">
        <v>3149</v>
      </c>
      <c r="E796" s="24" t="s">
        <v>3150</v>
      </c>
      <c r="F796" s="17" t="s">
        <v>3151</v>
      </c>
      <c r="G796" s="24" t="s">
        <v>3150</v>
      </c>
      <c r="H796" s="17" t="s">
        <v>3152</v>
      </c>
      <c r="I796" s="17" t="s">
        <v>3153</v>
      </c>
      <c r="J796" s="17"/>
      <c r="K796" s="17" t="s">
        <v>55</v>
      </c>
      <c r="L796" s="17">
        <v>100</v>
      </c>
      <c r="M796" s="20" t="s">
        <v>56</v>
      </c>
      <c r="N796" s="18" t="s">
        <v>57</v>
      </c>
      <c r="O796" s="17" t="s">
        <v>58</v>
      </c>
      <c r="P796" s="18" t="s">
        <v>57</v>
      </c>
      <c r="Q796" s="17"/>
      <c r="R796" s="17" t="s">
        <v>3154</v>
      </c>
      <c r="S796" s="36" t="s">
        <v>2339</v>
      </c>
      <c r="T796" s="18"/>
      <c r="U796" s="18"/>
      <c r="V796" s="18"/>
      <c r="W796" s="68"/>
      <c r="X796" s="67">
        <v>1000000</v>
      </c>
      <c r="Y796" s="23">
        <f t="shared" si="34"/>
        <v>1120000</v>
      </c>
      <c r="Z796" s="17"/>
      <c r="AA796" s="68" t="s">
        <v>3094</v>
      </c>
      <c r="AB796" s="17"/>
    </row>
    <row r="797" spans="1:28" s="14" customFormat="1" ht="108" customHeight="1">
      <c r="A797" s="17" t="s">
        <v>3155</v>
      </c>
      <c r="B797" s="18" t="s">
        <v>48</v>
      </c>
      <c r="C797" s="18" t="s">
        <v>49</v>
      </c>
      <c r="D797" s="37" t="s">
        <v>3156</v>
      </c>
      <c r="E797" s="24" t="s">
        <v>3157</v>
      </c>
      <c r="F797" s="17" t="s">
        <v>3158</v>
      </c>
      <c r="G797" s="24" t="s">
        <v>3159</v>
      </c>
      <c r="H797" s="17" t="s">
        <v>3160</v>
      </c>
      <c r="I797" s="17" t="s">
        <v>3161</v>
      </c>
      <c r="J797" s="17"/>
      <c r="K797" s="17" t="s">
        <v>55</v>
      </c>
      <c r="L797" s="17">
        <v>100</v>
      </c>
      <c r="M797" s="20" t="s">
        <v>56</v>
      </c>
      <c r="N797" s="18" t="s">
        <v>57</v>
      </c>
      <c r="O797" s="17" t="s">
        <v>58</v>
      </c>
      <c r="P797" s="18" t="s">
        <v>57</v>
      </c>
      <c r="Q797" s="17"/>
      <c r="R797" s="17" t="s">
        <v>3154</v>
      </c>
      <c r="S797" s="17" t="s">
        <v>2744</v>
      </c>
      <c r="T797" s="18"/>
      <c r="U797" s="18"/>
      <c r="V797" s="18"/>
      <c r="W797" s="68"/>
      <c r="X797" s="67">
        <v>80350</v>
      </c>
      <c r="Y797" s="23">
        <f t="shared" si="34"/>
        <v>89992.00000000001</v>
      </c>
      <c r="Z797" s="17"/>
      <c r="AA797" s="68" t="s">
        <v>3094</v>
      </c>
      <c r="AB797" s="17"/>
    </row>
    <row r="798" spans="1:28" s="14" customFormat="1" ht="108" customHeight="1">
      <c r="A798" s="17" t="s">
        <v>3162</v>
      </c>
      <c r="B798" s="18" t="s">
        <v>48</v>
      </c>
      <c r="C798" s="18" t="s">
        <v>49</v>
      </c>
      <c r="D798" s="18" t="s">
        <v>3163</v>
      </c>
      <c r="E798" s="18" t="s">
        <v>3164</v>
      </c>
      <c r="F798" s="17" t="s">
        <v>3165</v>
      </c>
      <c r="G798" s="18" t="s">
        <v>3164</v>
      </c>
      <c r="H798" s="17" t="s">
        <v>3165</v>
      </c>
      <c r="I798" s="17"/>
      <c r="J798" s="17"/>
      <c r="K798" s="17" t="s">
        <v>55</v>
      </c>
      <c r="L798" s="17">
        <v>100</v>
      </c>
      <c r="M798" s="20" t="s">
        <v>56</v>
      </c>
      <c r="N798" s="18" t="s">
        <v>57</v>
      </c>
      <c r="O798" s="17" t="s">
        <v>58</v>
      </c>
      <c r="P798" s="18" t="s">
        <v>57</v>
      </c>
      <c r="Q798" s="17"/>
      <c r="R798" s="17" t="s">
        <v>3166</v>
      </c>
      <c r="S798" s="36" t="s">
        <v>2339</v>
      </c>
      <c r="T798" s="18"/>
      <c r="U798" s="18"/>
      <c r="V798" s="18"/>
      <c r="W798" s="68"/>
      <c r="X798" s="67">
        <v>446428.57</v>
      </c>
      <c r="Y798" s="23">
        <f t="shared" si="34"/>
        <v>499999.99840000004</v>
      </c>
      <c r="Z798" s="17"/>
      <c r="AA798" s="68" t="s">
        <v>3094</v>
      </c>
      <c r="AB798" s="17"/>
    </row>
    <row r="799" spans="1:28" s="14" customFormat="1" ht="70.5" customHeight="1">
      <c r="A799" s="17" t="s">
        <v>3167</v>
      </c>
      <c r="B799" s="18" t="s">
        <v>48</v>
      </c>
      <c r="C799" s="18" t="s">
        <v>49</v>
      </c>
      <c r="D799" s="75" t="s">
        <v>3168</v>
      </c>
      <c r="E799" s="75" t="s">
        <v>3169</v>
      </c>
      <c r="F799" s="17" t="s">
        <v>3170</v>
      </c>
      <c r="G799" s="75" t="s">
        <v>3171</v>
      </c>
      <c r="H799" s="17" t="s">
        <v>3172</v>
      </c>
      <c r="I799" s="17" t="s">
        <v>3173</v>
      </c>
      <c r="J799" s="17"/>
      <c r="K799" s="17" t="s">
        <v>72</v>
      </c>
      <c r="L799" s="17">
        <v>100</v>
      </c>
      <c r="M799" s="20" t="s">
        <v>56</v>
      </c>
      <c r="N799" s="18" t="s">
        <v>57</v>
      </c>
      <c r="O799" s="33" t="s">
        <v>789</v>
      </c>
      <c r="P799" s="18" t="s">
        <v>57</v>
      </c>
      <c r="Q799" s="18"/>
      <c r="R799" s="36" t="s">
        <v>3174</v>
      </c>
      <c r="S799" s="36" t="s">
        <v>2339</v>
      </c>
      <c r="T799" s="18"/>
      <c r="U799" s="18"/>
      <c r="V799" s="18"/>
      <c r="W799" s="68"/>
      <c r="X799" s="67">
        <v>3080357</v>
      </c>
      <c r="Y799" s="23">
        <f t="shared" si="34"/>
        <v>3449999.8400000003</v>
      </c>
      <c r="Z799" s="17"/>
      <c r="AA799" s="68" t="s">
        <v>3094</v>
      </c>
      <c r="AB799" s="17"/>
    </row>
    <row r="800" spans="1:28" ht="66" customHeight="1">
      <c r="A800" s="17" t="s">
        <v>3175</v>
      </c>
      <c r="B800" s="18" t="s">
        <v>48</v>
      </c>
      <c r="C800" s="18" t="s">
        <v>49</v>
      </c>
      <c r="D800" s="18" t="s">
        <v>3129</v>
      </c>
      <c r="E800" s="18" t="s">
        <v>3130</v>
      </c>
      <c r="F800" s="18" t="s">
        <v>3131</v>
      </c>
      <c r="G800" s="18" t="s">
        <v>3130</v>
      </c>
      <c r="H800" s="18" t="s">
        <v>3131</v>
      </c>
      <c r="I800" s="17"/>
      <c r="J800" s="17"/>
      <c r="K800" s="18" t="s">
        <v>55</v>
      </c>
      <c r="L800" s="36">
        <v>100</v>
      </c>
      <c r="M800" s="20" t="s">
        <v>56</v>
      </c>
      <c r="N800" s="18" t="s">
        <v>57</v>
      </c>
      <c r="O800" s="157" t="s">
        <v>99</v>
      </c>
      <c r="P800" s="18" t="s">
        <v>57</v>
      </c>
      <c r="Q800" s="18"/>
      <c r="R800" s="18" t="s">
        <v>2668</v>
      </c>
      <c r="S800" s="36" t="s">
        <v>2593</v>
      </c>
      <c r="T800" s="14"/>
      <c r="U800" s="36"/>
      <c r="V800" s="36"/>
      <c r="W800" s="68"/>
      <c r="X800" s="67">
        <v>150000</v>
      </c>
      <c r="Y800" s="23">
        <f t="shared" si="34"/>
        <v>168000.00000000003</v>
      </c>
      <c r="Z800" s="17"/>
      <c r="AA800" s="68" t="s">
        <v>65</v>
      </c>
      <c r="AB800" s="65"/>
    </row>
    <row r="801" spans="1:240" s="4" customFormat="1" ht="63.75" customHeight="1">
      <c r="A801" s="17" t="s">
        <v>3176</v>
      </c>
      <c r="B801" s="18" t="s">
        <v>48</v>
      </c>
      <c r="C801" s="18" t="s">
        <v>49</v>
      </c>
      <c r="D801" s="18" t="s">
        <v>3177</v>
      </c>
      <c r="E801" s="18" t="s">
        <v>3178</v>
      </c>
      <c r="F801" s="17" t="s">
        <v>3179</v>
      </c>
      <c r="G801" s="17" t="s">
        <v>3180</v>
      </c>
      <c r="H801" s="17" t="s">
        <v>3179</v>
      </c>
      <c r="I801" s="17"/>
      <c r="J801" s="17"/>
      <c r="K801" s="18" t="s">
        <v>55</v>
      </c>
      <c r="L801" s="18">
        <v>70</v>
      </c>
      <c r="M801" s="20" t="s">
        <v>56</v>
      </c>
      <c r="N801" s="18" t="s">
        <v>57</v>
      </c>
      <c r="O801" s="21" t="s">
        <v>58</v>
      </c>
      <c r="P801" s="18" t="s">
        <v>57</v>
      </c>
      <c r="Q801" s="18"/>
      <c r="R801" s="36" t="s">
        <v>2820</v>
      </c>
      <c r="S801" s="36" t="s">
        <v>2339</v>
      </c>
      <c r="T801" s="145"/>
      <c r="U801" s="17" t="s">
        <v>2629</v>
      </c>
      <c r="V801" s="154"/>
      <c r="W801" s="68"/>
      <c r="X801" s="67">
        <v>312500</v>
      </c>
      <c r="Y801" s="23">
        <f t="shared" si="34"/>
        <v>350000.00000000006</v>
      </c>
      <c r="Z801" s="17"/>
      <c r="AA801" s="18" t="s">
        <v>65</v>
      </c>
      <c r="AB801" s="18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</row>
    <row r="802" spans="1:240" s="4" customFormat="1" ht="63.75" customHeight="1">
      <c r="A802" s="17" t="s">
        <v>3181</v>
      </c>
      <c r="B802" s="18" t="s">
        <v>48</v>
      </c>
      <c r="C802" s="18" t="s">
        <v>49</v>
      </c>
      <c r="D802" s="18" t="s">
        <v>3182</v>
      </c>
      <c r="E802" s="18" t="s">
        <v>3183</v>
      </c>
      <c r="F802" s="17" t="s">
        <v>3184</v>
      </c>
      <c r="G802" s="18" t="s">
        <v>3185</v>
      </c>
      <c r="H802" s="17" t="s">
        <v>3186</v>
      </c>
      <c r="I802" s="18" t="s">
        <v>3187</v>
      </c>
      <c r="J802" s="18"/>
      <c r="K802" s="18" t="s">
        <v>55</v>
      </c>
      <c r="L802" s="18">
        <v>70</v>
      </c>
      <c r="M802" s="20" t="s">
        <v>56</v>
      </c>
      <c r="N802" s="18" t="s">
        <v>57</v>
      </c>
      <c r="O802" s="21" t="s">
        <v>58</v>
      </c>
      <c r="P802" s="18" t="s">
        <v>57</v>
      </c>
      <c r="Q802" s="18"/>
      <c r="R802" s="36" t="s">
        <v>2820</v>
      </c>
      <c r="S802" s="36" t="s">
        <v>2339</v>
      </c>
      <c r="T802" s="20"/>
      <c r="U802" s="17" t="s">
        <v>2629</v>
      </c>
      <c r="V802" s="17"/>
      <c r="W802" s="18"/>
      <c r="X802" s="23">
        <v>803571</v>
      </c>
      <c r="Y802" s="23">
        <f t="shared" si="34"/>
        <v>899999.5200000001</v>
      </c>
      <c r="Z802" s="18"/>
      <c r="AA802" s="18" t="s">
        <v>65</v>
      </c>
      <c r="AB802" s="18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</row>
    <row r="803" spans="1:240" s="4" customFormat="1" ht="63.75" customHeight="1">
      <c r="A803" s="17" t="s">
        <v>3188</v>
      </c>
      <c r="B803" s="18" t="s">
        <v>48</v>
      </c>
      <c r="C803" s="18" t="s">
        <v>49</v>
      </c>
      <c r="D803" s="18" t="s">
        <v>3182</v>
      </c>
      <c r="E803" s="18" t="s">
        <v>3183</v>
      </c>
      <c r="F803" s="17" t="s">
        <v>3184</v>
      </c>
      <c r="G803" s="18" t="s">
        <v>3185</v>
      </c>
      <c r="H803" s="17" t="s">
        <v>3186</v>
      </c>
      <c r="I803" s="17"/>
      <c r="J803" s="17"/>
      <c r="K803" s="18" t="s">
        <v>55</v>
      </c>
      <c r="L803" s="18">
        <v>70</v>
      </c>
      <c r="M803" s="20" t="s">
        <v>56</v>
      </c>
      <c r="N803" s="18" t="s">
        <v>57</v>
      </c>
      <c r="O803" s="21" t="s">
        <v>58</v>
      </c>
      <c r="P803" s="18" t="s">
        <v>57</v>
      </c>
      <c r="Q803" s="18"/>
      <c r="R803" s="36" t="s">
        <v>2820</v>
      </c>
      <c r="S803" s="36" t="s">
        <v>2339</v>
      </c>
      <c r="T803" s="20"/>
      <c r="U803" s="17" t="s">
        <v>2629</v>
      </c>
      <c r="V803" s="17"/>
      <c r="W803" s="18"/>
      <c r="X803" s="23">
        <v>200000</v>
      </c>
      <c r="Y803" s="23">
        <f t="shared" si="34"/>
        <v>224000.00000000003</v>
      </c>
      <c r="Z803" s="18"/>
      <c r="AA803" s="18" t="s">
        <v>65</v>
      </c>
      <c r="AB803" s="18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</row>
    <row r="804" spans="1:28" ht="68.25" customHeight="1">
      <c r="A804" s="17" t="s">
        <v>3189</v>
      </c>
      <c r="B804" s="18" t="s">
        <v>48</v>
      </c>
      <c r="C804" s="18" t="s">
        <v>49</v>
      </c>
      <c r="D804" s="18" t="s">
        <v>2770</v>
      </c>
      <c r="E804" s="18" t="s">
        <v>2771</v>
      </c>
      <c r="F804" s="17" t="s">
        <v>2772</v>
      </c>
      <c r="G804" s="18" t="s">
        <v>2773</v>
      </c>
      <c r="H804" s="17" t="s">
        <v>2774</v>
      </c>
      <c r="I804" s="17" t="s">
        <v>3190</v>
      </c>
      <c r="J804" s="17"/>
      <c r="K804" s="18" t="s">
        <v>55</v>
      </c>
      <c r="L804" s="18">
        <v>100</v>
      </c>
      <c r="M804" s="68">
        <v>231010000</v>
      </c>
      <c r="N804" s="18" t="s">
        <v>57</v>
      </c>
      <c r="O804" s="18" t="s">
        <v>1067</v>
      </c>
      <c r="P804" s="18" t="s">
        <v>57</v>
      </c>
      <c r="Q804" s="18"/>
      <c r="R804" s="36" t="s">
        <v>2820</v>
      </c>
      <c r="S804" s="18" t="s">
        <v>61</v>
      </c>
      <c r="T804" s="54"/>
      <c r="U804" s="22"/>
      <c r="V804" s="17"/>
      <c r="W804" s="18"/>
      <c r="X804" s="23">
        <v>89286</v>
      </c>
      <c r="Y804" s="23">
        <f t="shared" si="34"/>
        <v>100000.32</v>
      </c>
      <c r="Z804" s="17"/>
      <c r="AA804" s="18" t="s">
        <v>65</v>
      </c>
      <c r="AB804" s="18"/>
    </row>
    <row r="805" spans="1:28" ht="68.25" customHeight="1">
      <c r="A805" s="17" t="s">
        <v>3191</v>
      </c>
      <c r="B805" s="18" t="s">
        <v>48</v>
      </c>
      <c r="C805" s="18" t="s">
        <v>49</v>
      </c>
      <c r="D805" s="158" t="s">
        <v>3192</v>
      </c>
      <c r="E805" s="158" t="s">
        <v>3193</v>
      </c>
      <c r="F805" s="158" t="s">
        <v>3194</v>
      </c>
      <c r="G805" s="158" t="s">
        <v>3195</v>
      </c>
      <c r="H805" s="158" t="s">
        <v>3196</v>
      </c>
      <c r="I805" s="17" t="s">
        <v>3197</v>
      </c>
      <c r="J805" s="17"/>
      <c r="K805" s="18" t="s">
        <v>55</v>
      </c>
      <c r="L805" s="18">
        <v>100</v>
      </c>
      <c r="M805" s="68">
        <v>231010000</v>
      </c>
      <c r="N805" s="18" t="s">
        <v>57</v>
      </c>
      <c r="O805" s="18" t="s">
        <v>459</v>
      </c>
      <c r="P805" s="18" t="s">
        <v>57</v>
      </c>
      <c r="Q805" s="18"/>
      <c r="R805" s="36" t="s">
        <v>2820</v>
      </c>
      <c r="S805" s="18" t="s">
        <v>61</v>
      </c>
      <c r="T805" s="54"/>
      <c r="U805" s="22"/>
      <c r="V805" s="17"/>
      <c r="W805" s="18"/>
      <c r="X805" s="23">
        <v>276786</v>
      </c>
      <c r="Y805" s="23">
        <f t="shared" si="34"/>
        <v>310000.32</v>
      </c>
      <c r="Z805" s="17"/>
      <c r="AA805" s="18" t="s">
        <v>65</v>
      </c>
      <c r="AB805" s="18"/>
    </row>
    <row r="806" spans="1:28" ht="68.25" customHeight="1">
      <c r="A806" s="17" t="s">
        <v>3198</v>
      </c>
      <c r="B806" s="18" t="s">
        <v>48</v>
      </c>
      <c r="C806" s="18" t="s">
        <v>49</v>
      </c>
      <c r="D806" s="18" t="s">
        <v>3199</v>
      </c>
      <c r="E806" s="18" t="s">
        <v>3200</v>
      </c>
      <c r="F806" s="18" t="s">
        <v>3201</v>
      </c>
      <c r="G806" s="18" t="s">
        <v>3200</v>
      </c>
      <c r="H806" s="18" t="s">
        <v>3201</v>
      </c>
      <c r="I806" s="17" t="s">
        <v>3202</v>
      </c>
      <c r="J806" s="17"/>
      <c r="K806" s="18" t="s">
        <v>55</v>
      </c>
      <c r="L806" s="18">
        <v>100</v>
      </c>
      <c r="M806" s="68">
        <v>231010000</v>
      </c>
      <c r="N806" s="18" t="s">
        <v>57</v>
      </c>
      <c r="O806" s="18" t="s">
        <v>1682</v>
      </c>
      <c r="P806" s="18" t="s">
        <v>57</v>
      </c>
      <c r="Q806" s="18"/>
      <c r="R806" s="36" t="s">
        <v>2820</v>
      </c>
      <c r="S806" s="18" t="s">
        <v>61</v>
      </c>
      <c r="T806" s="54"/>
      <c r="U806" s="22"/>
      <c r="V806" s="17"/>
      <c r="W806" s="18"/>
      <c r="X806" s="23">
        <v>45000</v>
      </c>
      <c r="Y806" s="23">
        <f t="shared" si="34"/>
        <v>50400.00000000001</v>
      </c>
      <c r="Z806" s="17"/>
      <c r="AA806" s="18" t="s">
        <v>65</v>
      </c>
      <c r="AB806" s="18"/>
    </row>
    <row r="807" spans="1:240" s="4" customFormat="1" ht="66.75" customHeight="1">
      <c r="A807" s="17" t="s">
        <v>3203</v>
      </c>
      <c r="B807" s="18" t="s">
        <v>48</v>
      </c>
      <c r="C807" s="18" t="s">
        <v>49</v>
      </c>
      <c r="D807" s="18" t="s">
        <v>3129</v>
      </c>
      <c r="E807" s="18" t="s">
        <v>3130</v>
      </c>
      <c r="F807" s="18" t="s">
        <v>3131</v>
      </c>
      <c r="G807" s="18" t="s">
        <v>3130</v>
      </c>
      <c r="H807" s="18" t="s">
        <v>3131</v>
      </c>
      <c r="I807" s="17"/>
      <c r="J807" s="17"/>
      <c r="K807" s="18" t="s">
        <v>72</v>
      </c>
      <c r="L807" s="36">
        <v>100</v>
      </c>
      <c r="M807" s="68">
        <v>231010000</v>
      </c>
      <c r="N807" s="18" t="s">
        <v>57</v>
      </c>
      <c r="O807" s="157" t="s">
        <v>96</v>
      </c>
      <c r="P807" s="18" t="s">
        <v>57</v>
      </c>
      <c r="Q807" s="18"/>
      <c r="R807" s="18" t="s">
        <v>2668</v>
      </c>
      <c r="S807" s="36" t="s">
        <v>3147</v>
      </c>
      <c r="T807" s="20"/>
      <c r="U807" s="17" t="s">
        <v>2629</v>
      </c>
      <c r="V807" s="17"/>
      <c r="W807" s="18"/>
      <c r="X807" s="23">
        <v>0</v>
      </c>
      <c r="Y807" s="23">
        <f t="shared" si="34"/>
        <v>0</v>
      </c>
      <c r="Z807" s="18"/>
      <c r="AA807" s="18" t="s">
        <v>65</v>
      </c>
      <c r="AB807" s="18">
        <v>7</v>
      </c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</row>
    <row r="808" spans="1:240" s="4" customFormat="1" ht="66.75" customHeight="1">
      <c r="A808" s="17" t="s">
        <v>3204</v>
      </c>
      <c r="B808" s="18" t="s">
        <v>48</v>
      </c>
      <c r="C808" s="18" t="s">
        <v>49</v>
      </c>
      <c r="D808" s="18" t="s">
        <v>3129</v>
      </c>
      <c r="E808" s="18" t="s">
        <v>3130</v>
      </c>
      <c r="F808" s="18" t="s">
        <v>3131</v>
      </c>
      <c r="G808" s="18" t="s">
        <v>3130</v>
      </c>
      <c r="H808" s="18" t="s">
        <v>3131</v>
      </c>
      <c r="I808" s="17"/>
      <c r="J808" s="17"/>
      <c r="K808" s="18" t="s">
        <v>55</v>
      </c>
      <c r="L808" s="36">
        <v>100</v>
      </c>
      <c r="M808" s="68">
        <v>231010000</v>
      </c>
      <c r="N808" s="18" t="s">
        <v>57</v>
      </c>
      <c r="O808" s="157" t="s">
        <v>96</v>
      </c>
      <c r="P808" s="18" t="s">
        <v>57</v>
      </c>
      <c r="Q808" s="18"/>
      <c r="R808" s="18" t="s">
        <v>2668</v>
      </c>
      <c r="S808" s="36" t="s">
        <v>3147</v>
      </c>
      <c r="T808" s="20"/>
      <c r="U808" s="17" t="s">
        <v>2629</v>
      </c>
      <c r="V808" s="17"/>
      <c r="W808" s="18"/>
      <c r="X808" s="23">
        <v>150000</v>
      </c>
      <c r="Y808" s="23">
        <f t="shared" si="34"/>
        <v>168000.00000000003</v>
      </c>
      <c r="Z808" s="18"/>
      <c r="AA808" s="18" t="s">
        <v>65</v>
      </c>
      <c r="AB808" s="18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</row>
    <row r="809" spans="1:240" s="4" customFormat="1" ht="63.75" customHeight="1">
      <c r="A809" s="17" t="s">
        <v>3205</v>
      </c>
      <c r="B809" s="18" t="s">
        <v>48</v>
      </c>
      <c r="C809" s="18" t="s">
        <v>49</v>
      </c>
      <c r="D809" s="18" t="s">
        <v>3206</v>
      </c>
      <c r="E809" s="18" t="s">
        <v>3207</v>
      </c>
      <c r="F809" s="18" t="s">
        <v>3208</v>
      </c>
      <c r="G809" s="18" t="s">
        <v>3209</v>
      </c>
      <c r="H809" s="18" t="s">
        <v>3210</v>
      </c>
      <c r="I809" s="18" t="s">
        <v>3211</v>
      </c>
      <c r="J809" s="18"/>
      <c r="K809" s="17" t="s">
        <v>55</v>
      </c>
      <c r="L809" s="17">
        <v>100</v>
      </c>
      <c r="M809" s="20" t="s">
        <v>56</v>
      </c>
      <c r="N809" s="18" t="s">
        <v>57</v>
      </c>
      <c r="O809" s="17" t="s">
        <v>2986</v>
      </c>
      <c r="P809" s="18" t="s">
        <v>57</v>
      </c>
      <c r="Q809" s="17"/>
      <c r="R809" s="17" t="s">
        <v>2820</v>
      </c>
      <c r="S809" s="36" t="s">
        <v>2339</v>
      </c>
      <c r="T809" s="22"/>
      <c r="U809" s="17"/>
      <c r="V809" s="18"/>
      <c r="W809" s="53"/>
      <c r="X809" s="35">
        <v>900000</v>
      </c>
      <c r="Y809" s="35">
        <f t="shared" si="34"/>
        <v>1008000.0000000001</v>
      </c>
      <c r="Z809" s="18"/>
      <c r="AA809" s="18" t="s">
        <v>65</v>
      </c>
      <c r="AB809" s="18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</row>
    <row r="810" spans="1:28" ht="78" customHeight="1">
      <c r="A810" s="17" t="s">
        <v>3212</v>
      </c>
      <c r="B810" s="18" t="s">
        <v>48</v>
      </c>
      <c r="C810" s="18" t="s">
        <v>49</v>
      </c>
      <c r="D810" s="18" t="s">
        <v>3213</v>
      </c>
      <c r="E810" s="18" t="s">
        <v>3214</v>
      </c>
      <c r="F810" s="17" t="s">
        <v>3215</v>
      </c>
      <c r="G810" s="18" t="s">
        <v>3216</v>
      </c>
      <c r="H810" s="17" t="s">
        <v>3217</v>
      </c>
      <c r="I810" s="17" t="s">
        <v>3218</v>
      </c>
      <c r="J810" s="17"/>
      <c r="K810" s="18" t="s">
        <v>72</v>
      </c>
      <c r="L810" s="18">
        <v>100</v>
      </c>
      <c r="M810" s="20" t="s">
        <v>56</v>
      </c>
      <c r="N810" s="18" t="s">
        <v>57</v>
      </c>
      <c r="O810" s="21" t="s">
        <v>789</v>
      </c>
      <c r="P810" s="18" t="s">
        <v>57</v>
      </c>
      <c r="Q810" s="18"/>
      <c r="R810" s="17" t="s">
        <v>2820</v>
      </c>
      <c r="S810" s="36" t="s">
        <v>2339</v>
      </c>
      <c r="T810" s="54"/>
      <c r="U810" s="22"/>
      <c r="V810" s="17"/>
      <c r="W810" s="18"/>
      <c r="X810" s="23">
        <v>0</v>
      </c>
      <c r="Y810" s="23">
        <v>0</v>
      </c>
      <c r="Z810" s="17"/>
      <c r="AA810" s="18" t="s">
        <v>65</v>
      </c>
      <c r="AB810" s="18">
        <v>7</v>
      </c>
    </row>
    <row r="811" spans="1:28" ht="78" customHeight="1">
      <c r="A811" s="17" t="s">
        <v>3219</v>
      </c>
      <c r="B811" s="18" t="s">
        <v>48</v>
      </c>
      <c r="C811" s="18" t="s">
        <v>49</v>
      </c>
      <c r="D811" s="18" t="s">
        <v>3213</v>
      </c>
      <c r="E811" s="18" t="s">
        <v>3214</v>
      </c>
      <c r="F811" s="17" t="s">
        <v>3215</v>
      </c>
      <c r="G811" s="18" t="s">
        <v>3216</v>
      </c>
      <c r="H811" s="17" t="s">
        <v>3217</v>
      </c>
      <c r="I811" s="17" t="s">
        <v>3218</v>
      </c>
      <c r="J811" s="17"/>
      <c r="K811" s="18" t="s">
        <v>55</v>
      </c>
      <c r="L811" s="18">
        <v>100</v>
      </c>
      <c r="M811" s="20" t="s">
        <v>56</v>
      </c>
      <c r="N811" s="18" t="s">
        <v>57</v>
      </c>
      <c r="O811" s="21" t="s">
        <v>789</v>
      </c>
      <c r="P811" s="18" t="s">
        <v>57</v>
      </c>
      <c r="Q811" s="18"/>
      <c r="R811" s="17" t="s">
        <v>2820</v>
      </c>
      <c r="S811" s="36" t="s">
        <v>2339</v>
      </c>
      <c r="T811" s="54"/>
      <c r="U811" s="22"/>
      <c r="V811" s="17"/>
      <c r="W811" s="33"/>
      <c r="X811" s="23">
        <v>0</v>
      </c>
      <c r="Y811" s="23">
        <v>0</v>
      </c>
      <c r="Z811" s="17"/>
      <c r="AA811" s="18" t="s">
        <v>65</v>
      </c>
      <c r="AB811" s="18">
        <v>11</v>
      </c>
    </row>
    <row r="812" spans="1:28" ht="78" customHeight="1">
      <c r="A812" s="17" t="s">
        <v>3220</v>
      </c>
      <c r="B812" s="18" t="s">
        <v>48</v>
      </c>
      <c r="C812" s="18" t="s">
        <v>49</v>
      </c>
      <c r="D812" s="18" t="s">
        <v>3213</v>
      </c>
      <c r="E812" s="18" t="s">
        <v>3214</v>
      </c>
      <c r="F812" s="17" t="s">
        <v>3215</v>
      </c>
      <c r="G812" s="18" t="s">
        <v>3216</v>
      </c>
      <c r="H812" s="17" t="s">
        <v>3217</v>
      </c>
      <c r="I812" s="17" t="s">
        <v>3218</v>
      </c>
      <c r="J812" s="17"/>
      <c r="K812" s="18" t="s">
        <v>55</v>
      </c>
      <c r="L812" s="18">
        <v>100</v>
      </c>
      <c r="M812" s="20" t="s">
        <v>56</v>
      </c>
      <c r="N812" s="18" t="s">
        <v>57</v>
      </c>
      <c r="O812" s="21" t="s">
        <v>96</v>
      </c>
      <c r="P812" s="18" t="s">
        <v>57</v>
      </c>
      <c r="Q812" s="18"/>
      <c r="R812" s="17" t="s">
        <v>2820</v>
      </c>
      <c r="S812" s="36" t="s">
        <v>2339</v>
      </c>
      <c r="T812" s="54"/>
      <c r="U812" s="22"/>
      <c r="V812" s="17"/>
      <c r="W812" s="33"/>
      <c r="X812" s="23">
        <f>160013*1.2</f>
        <v>192015.6</v>
      </c>
      <c r="Y812" s="23">
        <f>X812*1.12</f>
        <v>215057.47200000004</v>
      </c>
      <c r="Z812" s="17"/>
      <c r="AA812" s="18" t="s">
        <v>65</v>
      </c>
      <c r="AB812" s="18"/>
    </row>
    <row r="813" spans="1:28" ht="63" customHeight="1">
      <c r="A813" s="17" t="s">
        <v>3221</v>
      </c>
      <c r="B813" s="18" t="s">
        <v>48</v>
      </c>
      <c r="C813" s="18" t="s">
        <v>49</v>
      </c>
      <c r="D813" s="18" t="s">
        <v>3222</v>
      </c>
      <c r="E813" s="18" t="s">
        <v>3223</v>
      </c>
      <c r="F813" s="17" t="s">
        <v>3224</v>
      </c>
      <c r="G813" s="18" t="s">
        <v>3223</v>
      </c>
      <c r="H813" s="17" t="s">
        <v>3224</v>
      </c>
      <c r="I813" s="17" t="s">
        <v>3225</v>
      </c>
      <c r="J813" s="17"/>
      <c r="K813" s="18" t="s">
        <v>72</v>
      </c>
      <c r="L813" s="18">
        <v>100</v>
      </c>
      <c r="M813" s="20" t="s">
        <v>56</v>
      </c>
      <c r="N813" s="18" t="s">
        <v>57</v>
      </c>
      <c r="O813" s="21" t="s">
        <v>3226</v>
      </c>
      <c r="P813" s="18" t="s">
        <v>57</v>
      </c>
      <c r="Q813" s="18"/>
      <c r="R813" s="17" t="s">
        <v>2820</v>
      </c>
      <c r="S813" s="36" t="s">
        <v>2339</v>
      </c>
      <c r="T813" s="54"/>
      <c r="U813" s="22"/>
      <c r="V813" s="17"/>
      <c r="W813" s="18"/>
      <c r="X813" s="23">
        <v>0</v>
      </c>
      <c r="Y813" s="23">
        <v>0</v>
      </c>
      <c r="Z813" s="17"/>
      <c r="AA813" s="18" t="s">
        <v>65</v>
      </c>
      <c r="AB813" s="18">
        <v>7</v>
      </c>
    </row>
    <row r="814" spans="1:28" ht="63" customHeight="1">
      <c r="A814" s="17" t="s">
        <v>3227</v>
      </c>
      <c r="B814" s="18" t="s">
        <v>48</v>
      </c>
      <c r="C814" s="18" t="s">
        <v>49</v>
      </c>
      <c r="D814" s="18" t="s">
        <v>3222</v>
      </c>
      <c r="E814" s="18" t="s">
        <v>3223</v>
      </c>
      <c r="F814" s="17" t="s">
        <v>3224</v>
      </c>
      <c r="G814" s="18" t="s">
        <v>3223</v>
      </c>
      <c r="H814" s="17" t="s">
        <v>3224</v>
      </c>
      <c r="I814" s="17" t="s">
        <v>3225</v>
      </c>
      <c r="J814" s="17"/>
      <c r="K814" s="18" t="s">
        <v>55</v>
      </c>
      <c r="L814" s="18">
        <v>100</v>
      </c>
      <c r="M814" s="20" t="s">
        <v>56</v>
      </c>
      <c r="N814" s="18" t="s">
        <v>57</v>
      </c>
      <c r="O814" s="21" t="s">
        <v>3226</v>
      </c>
      <c r="P814" s="18" t="s">
        <v>57</v>
      </c>
      <c r="Q814" s="18"/>
      <c r="R814" s="17" t="s">
        <v>2820</v>
      </c>
      <c r="S814" s="36" t="s">
        <v>2339</v>
      </c>
      <c r="T814" s="54"/>
      <c r="U814" s="22"/>
      <c r="V814" s="17"/>
      <c r="W814" s="18"/>
      <c r="X814" s="23">
        <f>185756*1.2</f>
        <v>222907.19999999998</v>
      </c>
      <c r="Y814" s="23">
        <f>X814*1.12</f>
        <v>249656.064</v>
      </c>
      <c r="Z814" s="17"/>
      <c r="AA814" s="18" t="s">
        <v>65</v>
      </c>
      <c r="AB814" s="18"/>
    </row>
    <row r="815" spans="1:28" ht="66" customHeight="1">
      <c r="A815" s="17" t="s">
        <v>3228</v>
      </c>
      <c r="B815" s="18" t="s">
        <v>48</v>
      </c>
      <c r="C815" s="18" t="s">
        <v>49</v>
      </c>
      <c r="D815" s="18" t="s">
        <v>3229</v>
      </c>
      <c r="E815" s="18" t="s">
        <v>3230</v>
      </c>
      <c r="F815" s="17" t="s">
        <v>3231</v>
      </c>
      <c r="G815" s="18" t="s">
        <v>3232</v>
      </c>
      <c r="H815" s="17" t="s">
        <v>3233</v>
      </c>
      <c r="I815" s="17" t="s">
        <v>3234</v>
      </c>
      <c r="J815" s="17"/>
      <c r="K815" s="18" t="s">
        <v>55</v>
      </c>
      <c r="L815" s="18">
        <v>100</v>
      </c>
      <c r="M815" s="20" t="s">
        <v>56</v>
      </c>
      <c r="N815" s="18" t="s">
        <v>57</v>
      </c>
      <c r="O815" s="21" t="s">
        <v>2070</v>
      </c>
      <c r="P815" s="18" t="s">
        <v>57</v>
      </c>
      <c r="Q815" s="18"/>
      <c r="R815" s="17" t="s">
        <v>2820</v>
      </c>
      <c r="S815" s="18" t="s">
        <v>61</v>
      </c>
      <c r="T815" s="54"/>
      <c r="U815" s="22"/>
      <c r="V815" s="17"/>
      <c r="W815" s="18"/>
      <c r="X815" s="23">
        <f>28000*1.2</f>
        <v>33600</v>
      </c>
      <c r="Y815" s="23">
        <f t="shared" si="34"/>
        <v>37632</v>
      </c>
      <c r="Z815" s="17"/>
      <c r="AA815" s="18" t="s">
        <v>65</v>
      </c>
      <c r="AB815" s="18"/>
    </row>
    <row r="816" spans="1:28" ht="66" customHeight="1">
      <c r="A816" s="17" t="s">
        <v>3235</v>
      </c>
      <c r="B816" s="18" t="s">
        <v>48</v>
      </c>
      <c r="C816" s="18" t="s">
        <v>49</v>
      </c>
      <c r="D816" s="18" t="s">
        <v>3236</v>
      </c>
      <c r="E816" s="18" t="s">
        <v>3237</v>
      </c>
      <c r="F816" s="17" t="s">
        <v>3238</v>
      </c>
      <c r="G816" s="18" t="s">
        <v>3239</v>
      </c>
      <c r="H816" s="17" t="s">
        <v>3240</v>
      </c>
      <c r="I816" s="17"/>
      <c r="J816" s="17"/>
      <c r="K816" s="18" t="s">
        <v>72</v>
      </c>
      <c r="L816" s="18">
        <v>100</v>
      </c>
      <c r="M816" s="20" t="s">
        <v>56</v>
      </c>
      <c r="N816" s="18" t="s">
        <v>57</v>
      </c>
      <c r="O816" s="21" t="s">
        <v>789</v>
      </c>
      <c r="P816" s="18" t="s">
        <v>57</v>
      </c>
      <c r="Q816" s="18"/>
      <c r="R816" s="17" t="s">
        <v>2820</v>
      </c>
      <c r="S816" s="18" t="s">
        <v>61</v>
      </c>
      <c r="T816" s="54"/>
      <c r="U816" s="22"/>
      <c r="V816" s="17"/>
      <c r="W816" s="18"/>
      <c r="X816" s="23">
        <v>0</v>
      </c>
      <c r="Y816" s="23">
        <v>0</v>
      </c>
      <c r="Z816" s="17"/>
      <c r="AA816" s="18" t="s">
        <v>65</v>
      </c>
      <c r="AB816" s="18">
        <v>7</v>
      </c>
    </row>
    <row r="817" spans="1:28" ht="66" customHeight="1">
      <c r="A817" s="17" t="s">
        <v>3241</v>
      </c>
      <c r="B817" s="18" t="s">
        <v>48</v>
      </c>
      <c r="C817" s="18" t="s">
        <v>49</v>
      </c>
      <c r="D817" s="18" t="s">
        <v>3236</v>
      </c>
      <c r="E817" s="18" t="s">
        <v>3237</v>
      </c>
      <c r="F817" s="17" t="s">
        <v>3238</v>
      </c>
      <c r="G817" s="18" t="s">
        <v>3239</v>
      </c>
      <c r="H817" s="17" t="s">
        <v>3240</v>
      </c>
      <c r="I817" s="17"/>
      <c r="J817" s="17"/>
      <c r="K817" s="18" t="s">
        <v>55</v>
      </c>
      <c r="L817" s="18">
        <v>100</v>
      </c>
      <c r="M817" s="20" t="s">
        <v>56</v>
      </c>
      <c r="N817" s="18" t="s">
        <v>57</v>
      </c>
      <c r="O817" s="21" t="s">
        <v>789</v>
      </c>
      <c r="P817" s="18" t="s">
        <v>57</v>
      </c>
      <c r="Q817" s="18"/>
      <c r="R817" s="17" t="s">
        <v>2820</v>
      </c>
      <c r="S817" s="18" t="s">
        <v>61</v>
      </c>
      <c r="T817" s="54"/>
      <c r="U817" s="22"/>
      <c r="V817" s="17"/>
      <c r="W817" s="18"/>
      <c r="X817" s="23">
        <f>1016264*1.2</f>
        <v>1219516.8</v>
      </c>
      <c r="Y817" s="23">
        <f>X817*1.12</f>
        <v>1365858.816</v>
      </c>
      <c r="Z817" s="17"/>
      <c r="AA817" s="18" t="s">
        <v>65</v>
      </c>
      <c r="AB817" s="18"/>
    </row>
    <row r="818" spans="1:28" ht="69" customHeight="1">
      <c r="A818" s="17" t="s">
        <v>3242</v>
      </c>
      <c r="B818" s="18" t="s">
        <v>48</v>
      </c>
      <c r="C818" s="18" t="s">
        <v>49</v>
      </c>
      <c r="D818" s="18" t="s">
        <v>3243</v>
      </c>
      <c r="E818" s="18" t="s">
        <v>3244</v>
      </c>
      <c r="F818" s="17" t="s">
        <v>3245</v>
      </c>
      <c r="G818" s="18" t="s">
        <v>3246</v>
      </c>
      <c r="H818" s="17" t="s">
        <v>3247</v>
      </c>
      <c r="I818" s="17" t="s">
        <v>3248</v>
      </c>
      <c r="J818" s="17"/>
      <c r="K818" s="18" t="s">
        <v>72</v>
      </c>
      <c r="L818" s="18">
        <v>100</v>
      </c>
      <c r="M818" s="20" t="s">
        <v>56</v>
      </c>
      <c r="N818" s="18" t="s">
        <v>57</v>
      </c>
      <c r="O818" s="21" t="s">
        <v>1682</v>
      </c>
      <c r="P818" s="18" t="s">
        <v>57</v>
      </c>
      <c r="Q818" s="18"/>
      <c r="R818" s="17" t="s">
        <v>2820</v>
      </c>
      <c r="S818" s="36" t="s">
        <v>2339</v>
      </c>
      <c r="T818" s="54"/>
      <c r="U818" s="22"/>
      <c r="V818" s="17"/>
      <c r="W818" s="18"/>
      <c r="X818" s="23">
        <v>0</v>
      </c>
      <c r="Y818" s="23">
        <v>0</v>
      </c>
      <c r="Z818" s="17"/>
      <c r="AA818" s="18" t="s">
        <v>65</v>
      </c>
      <c r="AB818" s="18">
        <v>7</v>
      </c>
    </row>
    <row r="819" spans="1:28" ht="69" customHeight="1">
      <c r="A819" s="17" t="s">
        <v>3249</v>
      </c>
      <c r="B819" s="18" t="s">
        <v>48</v>
      </c>
      <c r="C819" s="18" t="s">
        <v>49</v>
      </c>
      <c r="D819" s="18" t="s">
        <v>3243</v>
      </c>
      <c r="E819" s="18" t="s">
        <v>3244</v>
      </c>
      <c r="F819" s="17" t="s">
        <v>3245</v>
      </c>
      <c r="G819" s="18" t="s">
        <v>3246</v>
      </c>
      <c r="H819" s="17" t="s">
        <v>3247</v>
      </c>
      <c r="I819" s="17" t="s">
        <v>3248</v>
      </c>
      <c r="J819" s="17"/>
      <c r="K819" s="18" t="s">
        <v>55</v>
      </c>
      <c r="L819" s="18">
        <v>100</v>
      </c>
      <c r="M819" s="20" t="s">
        <v>56</v>
      </c>
      <c r="N819" s="18" t="s">
        <v>57</v>
      </c>
      <c r="O819" s="21" t="s">
        <v>1682</v>
      </c>
      <c r="P819" s="18" t="s">
        <v>57</v>
      </c>
      <c r="Q819" s="18"/>
      <c r="R819" s="17" t="s">
        <v>2820</v>
      </c>
      <c r="S819" s="36" t="s">
        <v>2339</v>
      </c>
      <c r="T819" s="54"/>
      <c r="U819" s="22"/>
      <c r="V819" s="17"/>
      <c r="W819" s="18"/>
      <c r="X819" s="23">
        <f>3494404*1.2</f>
        <v>4193284.8</v>
      </c>
      <c r="Y819" s="23">
        <f>X819*1.12</f>
        <v>4696478.976</v>
      </c>
      <c r="Z819" s="17"/>
      <c r="AA819" s="18" t="s">
        <v>65</v>
      </c>
      <c r="AB819" s="18"/>
    </row>
    <row r="820" spans="1:28" ht="69" customHeight="1">
      <c r="A820" s="17" t="s">
        <v>3250</v>
      </c>
      <c r="B820" s="18" t="s">
        <v>48</v>
      </c>
      <c r="C820" s="18" t="s">
        <v>49</v>
      </c>
      <c r="D820" s="37" t="s">
        <v>3251</v>
      </c>
      <c r="E820" s="24" t="s">
        <v>3252</v>
      </c>
      <c r="F820" s="17" t="s">
        <v>3253</v>
      </c>
      <c r="G820" s="24" t="s">
        <v>3254</v>
      </c>
      <c r="H820" s="17" t="s">
        <v>3255</v>
      </c>
      <c r="I820" s="17"/>
      <c r="J820" s="17"/>
      <c r="K820" s="18" t="s">
        <v>55</v>
      </c>
      <c r="L820" s="18">
        <v>100</v>
      </c>
      <c r="M820" s="20" t="s">
        <v>56</v>
      </c>
      <c r="N820" s="18" t="s">
        <v>57</v>
      </c>
      <c r="O820" s="21" t="s">
        <v>58</v>
      </c>
      <c r="P820" s="18" t="s">
        <v>57</v>
      </c>
      <c r="Q820" s="18"/>
      <c r="R820" s="17" t="s">
        <v>2820</v>
      </c>
      <c r="S820" s="36" t="s">
        <v>2339</v>
      </c>
      <c r="T820" s="145"/>
      <c r="U820" s="17" t="s">
        <v>2629</v>
      </c>
      <c r="V820" s="154"/>
      <c r="W820" s="68"/>
      <c r="X820" s="67">
        <v>428571</v>
      </c>
      <c r="Y820" s="23">
        <v>480000</v>
      </c>
      <c r="Z820" s="17"/>
      <c r="AA820" s="18" t="s">
        <v>65</v>
      </c>
      <c r="AB820" s="18"/>
    </row>
    <row r="821" spans="1:28" ht="69" customHeight="1">
      <c r="A821" s="17" t="s">
        <v>3256</v>
      </c>
      <c r="B821" s="18" t="s">
        <v>48</v>
      </c>
      <c r="C821" s="18" t="s">
        <v>49</v>
      </c>
      <c r="D821" s="37" t="s">
        <v>3257</v>
      </c>
      <c r="E821" s="24" t="s">
        <v>3258</v>
      </c>
      <c r="F821" s="17" t="s">
        <v>3259</v>
      </c>
      <c r="G821" s="24" t="s">
        <v>3260</v>
      </c>
      <c r="H821" s="24" t="s">
        <v>3261</v>
      </c>
      <c r="I821" s="17" t="s">
        <v>3262</v>
      </c>
      <c r="J821" s="17"/>
      <c r="K821" s="18" t="s">
        <v>55</v>
      </c>
      <c r="L821" s="18">
        <v>90</v>
      </c>
      <c r="M821" s="20" t="s">
        <v>56</v>
      </c>
      <c r="N821" s="18" t="s">
        <v>57</v>
      </c>
      <c r="O821" s="21" t="s">
        <v>58</v>
      </c>
      <c r="P821" s="18" t="s">
        <v>57</v>
      </c>
      <c r="Q821" s="18"/>
      <c r="R821" s="17" t="s">
        <v>2820</v>
      </c>
      <c r="S821" s="36" t="s">
        <v>2339</v>
      </c>
      <c r="T821" s="20"/>
      <c r="U821" s="17" t="s">
        <v>2629</v>
      </c>
      <c r="V821" s="17"/>
      <c r="W821" s="33"/>
      <c r="X821" s="23">
        <v>0</v>
      </c>
      <c r="Y821" s="23">
        <v>0</v>
      </c>
      <c r="Z821" s="17"/>
      <c r="AA821" s="18" t="s">
        <v>65</v>
      </c>
      <c r="AB821" s="18">
        <v>6</v>
      </c>
    </row>
    <row r="822" spans="1:28" ht="69" customHeight="1">
      <c r="A822" s="17" t="s">
        <v>3263</v>
      </c>
      <c r="B822" s="18" t="s">
        <v>48</v>
      </c>
      <c r="C822" s="18" t="s">
        <v>49</v>
      </c>
      <c r="D822" s="37" t="s">
        <v>3257</v>
      </c>
      <c r="E822" s="24" t="s">
        <v>3258</v>
      </c>
      <c r="F822" s="17" t="s">
        <v>3259</v>
      </c>
      <c r="G822" s="24" t="s">
        <v>3260</v>
      </c>
      <c r="H822" s="24" t="s">
        <v>3261</v>
      </c>
      <c r="I822" s="17" t="s">
        <v>3264</v>
      </c>
      <c r="J822" s="17"/>
      <c r="K822" s="18" t="s">
        <v>55</v>
      </c>
      <c r="L822" s="18">
        <v>90</v>
      </c>
      <c r="M822" s="20" t="s">
        <v>56</v>
      </c>
      <c r="N822" s="18" t="s">
        <v>57</v>
      </c>
      <c r="O822" s="21" t="s">
        <v>58</v>
      </c>
      <c r="P822" s="18" t="s">
        <v>57</v>
      </c>
      <c r="Q822" s="18"/>
      <c r="R822" s="17" t="s">
        <v>2820</v>
      </c>
      <c r="S822" s="36" t="s">
        <v>2339</v>
      </c>
      <c r="T822" s="20"/>
      <c r="U822" s="17" t="s">
        <v>2629</v>
      </c>
      <c r="V822" s="17"/>
      <c r="W822" s="33"/>
      <c r="X822" s="23">
        <v>3000000</v>
      </c>
      <c r="Y822" s="23">
        <f>X822*1.12</f>
        <v>3360000.0000000005</v>
      </c>
      <c r="Z822" s="17"/>
      <c r="AA822" s="18" t="s">
        <v>65</v>
      </c>
      <c r="AB822" s="18"/>
    </row>
    <row r="823" spans="1:28" ht="69" customHeight="1">
      <c r="A823" s="17" t="s">
        <v>3265</v>
      </c>
      <c r="B823" s="18" t="s">
        <v>48</v>
      </c>
      <c r="C823" s="18" t="s">
        <v>49</v>
      </c>
      <c r="D823" s="37" t="s">
        <v>3266</v>
      </c>
      <c r="E823" s="24" t="s">
        <v>3267</v>
      </c>
      <c r="F823" s="17" t="s">
        <v>3268</v>
      </c>
      <c r="G823" s="24" t="s">
        <v>3269</v>
      </c>
      <c r="H823" s="17" t="s">
        <v>3270</v>
      </c>
      <c r="I823" s="17" t="s">
        <v>3271</v>
      </c>
      <c r="J823" s="17"/>
      <c r="K823" s="18" t="s">
        <v>55</v>
      </c>
      <c r="L823" s="18">
        <v>90</v>
      </c>
      <c r="M823" s="20" t="s">
        <v>56</v>
      </c>
      <c r="N823" s="18" t="s">
        <v>57</v>
      </c>
      <c r="O823" s="21" t="s">
        <v>58</v>
      </c>
      <c r="P823" s="18" t="s">
        <v>57</v>
      </c>
      <c r="Q823" s="18"/>
      <c r="R823" s="17" t="s">
        <v>2820</v>
      </c>
      <c r="S823" s="36" t="s">
        <v>2339</v>
      </c>
      <c r="T823" s="54"/>
      <c r="U823" s="22"/>
      <c r="V823" s="17"/>
      <c r="W823" s="18"/>
      <c r="X823" s="23">
        <v>0</v>
      </c>
      <c r="Y823" s="23">
        <v>0</v>
      </c>
      <c r="Z823" s="17"/>
      <c r="AA823" s="18" t="s">
        <v>65</v>
      </c>
      <c r="AB823" s="18">
        <v>20.21</v>
      </c>
    </row>
    <row r="824" spans="1:28" ht="69" customHeight="1">
      <c r="A824" s="17" t="s">
        <v>3272</v>
      </c>
      <c r="B824" s="18" t="s">
        <v>48</v>
      </c>
      <c r="C824" s="18" t="s">
        <v>49</v>
      </c>
      <c r="D824" s="37" t="s">
        <v>3266</v>
      </c>
      <c r="E824" s="24" t="s">
        <v>3267</v>
      </c>
      <c r="F824" s="17" t="s">
        <v>3268</v>
      </c>
      <c r="G824" s="24" t="s">
        <v>3269</v>
      </c>
      <c r="H824" s="17" t="s">
        <v>3270</v>
      </c>
      <c r="I824" s="17" t="s">
        <v>3271</v>
      </c>
      <c r="J824" s="17"/>
      <c r="K824" s="18" t="s">
        <v>55</v>
      </c>
      <c r="L824" s="18">
        <v>90</v>
      </c>
      <c r="M824" s="20" t="s">
        <v>56</v>
      </c>
      <c r="N824" s="18" t="s">
        <v>57</v>
      </c>
      <c r="O824" s="21" t="s">
        <v>58</v>
      </c>
      <c r="P824" s="18" t="s">
        <v>57</v>
      </c>
      <c r="Q824" s="18"/>
      <c r="R824" s="17" t="s">
        <v>2820</v>
      </c>
      <c r="S824" s="36" t="s">
        <v>2339</v>
      </c>
      <c r="T824" s="54"/>
      <c r="U824" s="22"/>
      <c r="V824" s="17"/>
      <c r="W824" s="18"/>
      <c r="X824" s="23">
        <v>214286</v>
      </c>
      <c r="Y824" s="23">
        <f>X824*1.12</f>
        <v>240000.32000000004</v>
      </c>
      <c r="Z824" s="17"/>
      <c r="AA824" s="18" t="s">
        <v>65</v>
      </c>
      <c r="AB824" s="18"/>
    </row>
    <row r="825" spans="1:28" ht="55.5" customHeight="1">
      <c r="A825" s="17" t="s">
        <v>3273</v>
      </c>
      <c r="B825" s="18" t="s">
        <v>48</v>
      </c>
      <c r="C825" s="18" t="s">
        <v>49</v>
      </c>
      <c r="D825" s="18" t="s">
        <v>3274</v>
      </c>
      <c r="E825" s="18" t="s">
        <v>3275</v>
      </c>
      <c r="F825" s="17" t="s">
        <v>2801</v>
      </c>
      <c r="G825" s="18" t="s">
        <v>3275</v>
      </c>
      <c r="H825" s="17" t="s">
        <v>2801</v>
      </c>
      <c r="I825" s="17" t="s">
        <v>3276</v>
      </c>
      <c r="J825" s="17"/>
      <c r="K825" s="18" t="s">
        <v>55</v>
      </c>
      <c r="L825" s="18">
        <v>100</v>
      </c>
      <c r="M825" s="20" t="s">
        <v>56</v>
      </c>
      <c r="N825" s="18" t="s">
        <v>57</v>
      </c>
      <c r="O825" s="18" t="s">
        <v>58</v>
      </c>
      <c r="P825" s="18" t="s">
        <v>57</v>
      </c>
      <c r="Q825" s="18"/>
      <c r="R825" s="17" t="s">
        <v>2820</v>
      </c>
      <c r="S825" s="36" t="s">
        <v>2339</v>
      </c>
      <c r="T825" s="54"/>
      <c r="U825" s="22"/>
      <c r="V825" s="17"/>
      <c r="W825" s="18"/>
      <c r="X825" s="33">
        <v>16071428.57</v>
      </c>
      <c r="Y825" s="33">
        <v>17999999.998400003</v>
      </c>
      <c r="Z825" s="18"/>
      <c r="AA825" s="18" t="s">
        <v>65</v>
      </c>
      <c r="AB825" s="18"/>
    </row>
    <row r="826" spans="1:28" s="143" customFormat="1" ht="147.75" customHeight="1">
      <c r="A826" s="17" t="s">
        <v>3277</v>
      </c>
      <c r="B826" s="18" t="s">
        <v>1076</v>
      </c>
      <c r="C826" s="18" t="s">
        <v>49</v>
      </c>
      <c r="D826" s="18" t="s">
        <v>3278</v>
      </c>
      <c r="E826" s="18" t="s">
        <v>3279</v>
      </c>
      <c r="F826" s="18" t="s">
        <v>3280</v>
      </c>
      <c r="G826" s="18" t="s">
        <v>3279</v>
      </c>
      <c r="H826" s="18" t="s">
        <v>3280</v>
      </c>
      <c r="I826" s="39"/>
      <c r="J826" s="39"/>
      <c r="K826" s="39" t="s">
        <v>72</v>
      </c>
      <c r="L826" s="17">
        <v>100</v>
      </c>
      <c r="M826" s="17">
        <v>231010000</v>
      </c>
      <c r="N826" s="18" t="s">
        <v>57</v>
      </c>
      <c r="O826" s="29" t="s">
        <v>99</v>
      </c>
      <c r="P826" s="18" t="s">
        <v>57</v>
      </c>
      <c r="Q826" s="18"/>
      <c r="R826" s="18" t="s">
        <v>2820</v>
      </c>
      <c r="S826" s="36" t="s">
        <v>2339</v>
      </c>
      <c r="T826" s="20"/>
      <c r="U826" s="18"/>
      <c r="V826" s="17"/>
      <c r="W826" s="78"/>
      <c r="X826" s="67">
        <v>0</v>
      </c>
      <c r="Y826" s="67">
        <f aca="true" t="shared" si="35" ref="Y826:Y834">X826*1.12</f>
        <v>0</v>
      </c>
      <c r="Z826" s="18"/>
      <c r="AA826" s="18" t="s">
        <v>65</v>
      </c>
      <c r="AB826" s="18" t="s">
        <v>3281</v>
      </c>
    </row>
    <row r="827" spans="1:28" s="143" customFormat="1" ht="147.75" customHeight="1">
      <c r="A827" s="17" t="s">
        <v>3282</v>
      </c>
      <c r="B827" s="18" t="s">
        <v>1076</v>
      </c>
      <c r="C827" s="18" t="s">
        <v>49</v>
      </c>
      <c r="D827" s="18" t="s">
        <v>3278</v>
      </c>
      <c r="E827" s="18" t="s">
        <v>3279</v>
      </c>
      <c r="F827" s="18" t="s">
        <v>3280</v>
      </c>
      <c r="G827" s="18" t="s">
        <v>3279</v>
      </c>
      <c r="H827" s="18" t="s">
        <v>3280</v>
      </c>
      <c r="I827" s="39"/>
      <c r="J827" s="39"/>
      <c r="K827" s="39" t="s">
        <v>55</v>
      </c>
      <c r="L827" s="17">
        <v>100</v>
      </c>
      <c r="M827" s="17">
        <v>231010000</v>
      </c>
      <c r="N827" s="18" t="s">
        <v>57</v>
      </c>
      <c r="O827" s="29" t="s">
        <v>99</v>
      </c>
      <c r="P827" s="18" t="s">
        <v>57</v>
      </c>
      <c r="Q827" s="18"/>
      <c r="R827" s="18" t="s">
        <v>3283</v>
      </c>
      <c r="S827" s="36" t="s">
        <v>2339</v>
      </c>
      <c r="T827" s="20"/>
      <c r="U827" s="18"/>
      <c r="V827" s="17"/>
      <c r="W827" s="78"/>
      <c r="X827" s="67">
        <v>267857</v>
      </c>
      <c r="Y827" s="67">
        <f t="shared" si="35"/>
        <v>299999.84</v>
      </c>
      <c r="Z827" s="18"/>
      <c r="AA827" s="18" t="s">
        <v>65</v>
      </c>
      <c r="AB827" s="18"/>
    </row>
    <row r="828" spans="1:28" s="143" customFormat="1" ht="121.5" customHeight="1">
      <c r="A828" s="17" t="s">
        <v>3284</v>
      </c>
      <c r="B828" s="18" t="s">
        <v>48</v>
      </c>
      <c r="C828" s="18" t="s">
        <v>49</v>
      </c>
      <c r="D828" s="18" t="s">
        <v>2737</v>
      </c>
      <c r="E828" s="18" t="s">
        <v>2738</v>
      </c>
      <c r="F828" s="18" t="s">
        <v>3285</v>
      </c>
      <c r="G828" s="18" t="s">
        <v>2740</v>
      </c>
      <c r="H828" s="18" t="s">
        <v>3285</v>
      </c>
      <c r="I828" s="39" t="s">
        <v>3286</v>
      </c>
      <c r="J828" s="39"/>
      <c r="K828" s="18" t="s">
        <v>55</v>
      </c>
      <c r="L828" s="17">
        <v>100</v>
      </c>
      <c r="M828" s="17">
        <v>231010000</v>
      </c>
      <c r="N828" s="18" t="s">
        <v>57</v>
      </c>
      <c r="O828" s="29" t="s">
        <v>96</v>
      </c>
      <c r="P828" s="18" t="s">
        <v>57</v>
      </c>
      <c r="Q828" s="18"/>
      <c r="R828" s="36" t="s">
        <v>2743</v>
      </c>
      <c r="S828" s="18" t="s">
        <v>2744</v>
      </c>
      <c r="T828" s="20"/>
      <c r="U828" s="18"/>
      <c r="V828" s="17"/>
      <c r="W828" s="78"/>
      <c r="X828" s="67">
        <v>400000</v>
      </c>
      <c r="Y828" s="67">
        <f t="shared" si="35"/>
        <v>448000.00000000006</v>
      </c>
      <c r="Z828" s="18"/>
      <c r="AA828" s="18" t="s">
        <v>65</v>
      </c>
      <c r="AB828" s="18"/>
    </row>
    <row r="829" spans="1:28" s="137" customFormat="1" ht="149.25" customHeight="1">
      <c r="A829" s="17" t="s">
        <v>3287</v>
      </c>
      <c r="B829" s="18" t="s">
        <v>48</v>
      </c>
      <c r="C829" s="18" t="s">
        <v>49</v>
      </c>
      <c r="D829" s="37" t="s">
        <v>3288</v>
      </c>
      <c r="E829" s="24" t="s">
        <v>3289</v>
      </c>
      <c r="F829" s="17" t="s">
        <v>3290</v>
      </c>
      <c r="G829" s="24" t="s">
        <v>3291</v>
      </c>
      <c r="H829" s="17" t="s">
        <v>3292</v>
      </c>
      <c r="I829" s="17" t="s">
        <v>3293</v>
      </c>
      <c r="J829" s="17"/>
      <c r="K829" s="18" t="s">
        <v>55</v>
      </c>
      <c r="L829" s="17">
        <v>100</v>
      </c>
      <c r="M829" s="20" t="s">
        <v>56</v>
      </c>
      <c r="N829" s="18" t="s">
        <v>57</v>
      </c>
      <c r="O829" s="17" t="s">
        <v>202</v>
      </c>
      <c r="P829" s="18" t="s">
        <v>57</v>
      </c>
      <c r="Q829" s="17"/>
      <c r="R829" s="18" t="s">
        <v>2652</v>
      </c>
      <c r="S829" s="36" t="s">
        <v>2339</v>
      </c>
      <c r="T829" s="144"/>
      <c r="U829" s="135"/>
      <c r="V829" s="17"/>
      <c r="W829" s="68"/>
      <c r="X829" s="165">
        <v>15255</v>
      </c>
      <c r="Y829" s="94">
        <f t="shared" si="35"/>
        <v>17085.600000000002</v>
      </c>
      <c r="Z829" s="147"/>
      <c r="AA829" s="18" t="s">
        <v>65</v>
      </c>
      <c r="AB829" s="17"/>
    </row>
    <row r="830" spans="1:28" s="137" customFormat="1" ht="149.25" customHeight="1">
      <c r="A830" s="17" t="s">
        <v>3294</v>
      </c>
      <c r="B830" s="18" t="s">
        <v>48</v>
      </c>
      <c r="C830" s="18" t="s">
        <v>49</v>
      </c>
      <c r="D830" s="37" t="s">
        <v>2770</v>
      </c>
      <c r="E830" s="24" t="s">
        <v>2771</v>
      </c>
      <c r="F830" s="17" t="s">
        <v>2934</v>
      </c>
      <c r="G830" s="24" t="s">
        <v>2773</v>
      </c>
      <c r="H830" s="17" t="s">
        <v>2810</v>
      </c>
      <c r="I830" s="17" t="s">
        <v>3295</v>
      </c>
      <c r="J830" s="17"/>
      <c r="K830" s="18" t="s">
        <v>55</v>
      </c>
      <c r="L830" s="17">
        <v>100</v>
      </c>
      <c r="M830" s="20" t="s">
        <v>3296</v>
      </c>
      <c r="N830" s="18" t="s">
        <v>57</v>
      </c>
      <c r="O830" s="17" t="s">
        <v>202</v>
      </c>
      <c r="P830" s="18" t="s">
        <v>57</v>
      </c>
      <c r="Q830" s="17"/>
      <c r="R830" s="158" t="s">
        <v>2668</v>
      </c>
      <c r="S830" s="36" t="s">
        <v>2339</v>
      </c>
      <c r="T830" s="144"/>
      <c r="U830" s="144"/>
      <c r="V830" s="17"/>
      <c r="W830" s="68"/>
      <c r="X830" s="166">
        <v>47000</v>
      </c>
      <c r="Y830" s="152">
        <f t="shared" si="35"/>
        <v>52640.00000000001</v>
      </c>
      <c r="Z830" s="147"/>
      <c r="AA830" s="18" t="s">
        <v>65</v>
      </c>
      <c r="AB830" s="17"/>
    </row>
    <row r="831" spans="1:240" s="4" customFormat="1" ht="63.75" customHeight="1">
      <c r="A831" s="17" t="s">
        <v>3297</v>
      </c>
      <c r="B831" s="18" t="s">
        <v>48</v>
      </c>
      <c r="C831" s="18" t="s">
        <v>49</v>
      </c>
      <c r="D831" s="18" t="s">
        <v>3177</v>
      </c>
      <c r="E831" s="18" t="s">
        <v>3178</v>
      </c>
      <c r="F831" s="18" t="s">
        <v>3180</v>
      </c>
      <c r="G831" s="17" t="s">
        <v>3180</v>
      </c>
      <c r="H831" s="17" t="s">
        <v>3180</v>
      </c>
      <c r="I831" s="17"/>
      <c r="J831" s="17"/>
      <c r="K831" s="18" t="s">
        <v>55</v>
      </c>
      <c r="L831" s="18">
        <v>70</v>
      </c>
      <c r="M831" s="20" t="s">
        <v>56</v>
      </c>
      <c r="N831" s="18" t="s">
        <v>57</v>
      </c>
      <c r="O831" s="21" t="s">
        <v>789</v>
      </c>
      <c r="P831" s="18" t="s">
        <v>57</v>
      </c>
      <c r="Q831" s="18"/>
      <c r="R831" s="36" t="s">
        <v>2820</v>
      </c>
      <c r="S831" s="36" t="s">
        <v>2339</v>
      </c>
      <c r="T831" s="145"/>
      <c r="U831" s="17" t="s">
        <v>2629</v>
      </c>
      <c r="V831" s="154"/>
      <c r="W831" s="68"/>
      <c r="X831" s="67">
        <v>50000</v>
      </c>
      <c r="Y831" s="23">
        <f t="shared" si="35"/>
        <v>56000.00000000001</v>
      </c>
      <c r="Z831" s="17"/>
      <c r="AA831" s="18" t="s">
        <v>65</v>
      </c>
      <c r="AB831" s="18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</row>
    <row r="832" spans="1:251" ht="96" customHeight="1">
      <c r="A832" s="17" t="s">
        <v>3298</v>
      </c>
      <c r="B832" s="18" t="s">
        <v>48</v>
      </c>
      <c r="C832" s="18" t="s">
        <v>49</v>
      </c>
      <c r="D832" s="18" t="s">
        <v>3299</v>
      </c>
      <c r="E832" s="18" t="s">
        <v>3300</v>
      </c>
      <c r="F832" s="18" t="s">
        <v>3300</v>
      </c>
      <c r="G832" s="18"/>
      <c r="H832" s="18"/>
      <c r="I832" s="17" t="s">
        <v>3301</v>
      </c>
      <c r="J832" s="17"/>
      <c r="K832" s="18" t="s">
        <v>55</v>
      </c>
      <c r="L832" s="18">
        <v>80</v>
      </c>
      <c r="M832" s="18">
        <v>231010000</v>
      </c>
      <c r="N832" s="108" t="s">
        <v>57</v>
      </c>
      <c r="O832" s="17" t="s">
        <v>789</v>
      </c>
      <c r="P832" s="18" t="s">
        <v>57</v>
      </c>
      <c r="Q832" s="18" t="s">
        <v>59</v>
      </c>
      <c r="R832" s="36" t="s">
        <v>3302</v>
      </c>
      <c r="S832" s="36" t="s">
        <v>2339</v>
      </c>
      <c r="T832" s="18"/>
      <c r="U832" s="18"/>
      <c r="V832" s="18"/>
      <c r="W832" s="33"/>
      <c r="X832" s="28">
        <v>100000</v>
      </c>
      <c r="Y832" s="28">
        <f t="shared" si="35"/>
        <v>112000.00000000001</v>
      </c>
      <c r="Z832" s="129"/>
      <c r="AA832" s="125" t="s">
        <v>65</v>
      </c>
      <c r="AB832" s="18"/>
      <c r="AC832" s="126"/>
      <c r="AD832" s="126"/>
      <c r="AE832" s="126"/>
      <c r="AF832" s="126"/>
      <c r="AG832" s="126"/>
      <c r="AH832" s="126"/>
      <c r="AI832" s="126"/>
      <c r="AJ832" s="126"/>
      <c r="AK832" s="126"/>
      <c r="AL832" s="126"/>
      <c r="AM832" s="126"/>
      <c r="AN832" s="126"/>
      <c r="AO832" s="126"/>
      <c r="AP832" s="126"/>
      <c r="AQ832" s="126"/>
      <c r="AR832" s="126"/>
      <c r="AS832" s="126"/>
      <c r="AT832" s="126"/>
      <c r="AU832" s="126"/>
      <c r="AV832" s="126"/>
      <c r="AW832" s="126"/>
      <c r="AX832" s="126"/>
      <c r="AY832" s="126"/>
      <c r="AZ832" s="126"/>
      <c r="BA832" s="126"/>
      <c r="BB832" s="126"/>
      <c r="BC832" s="126"/>
      <c r="BD832" s="126"/>
      <c r="BE832" s="126"/>
      <c r="BF832" s="126"/>
      <c r="BG832" s="126"/>
      <c r="BH832" s="126"/>
      <c r="BI832" s="126"/>
      <c r="BJ832" s="126"/>
      <c r="BK832" s="126"/>
      <c r="BL832" s="126"/>
      <c r="BM832" s="126"/>
      <c r="BN832" s="126"/>
      <c r="BO832" s="126"/>
      <c r="BP832" s="126"/>
      <c r="BQ832" s="126"/>
      <c r="BR832" s="126"/>
      <c r="BS832" s="126"/>
      <c r="BT832" s="126"/>
      <c r="BU832" s="126"/>
      <c r="BV832" s="126"/>
      <c r="BW832" s="126"/>
      <c r="BX832" s="126"/>
      <c r="BY832" s="126"/>
      <c r="BZ832" s="126"/>
      <c r="CA832" s="126"/>
      <c r="CB832" s="126"/>
      <c r="CC832" s="126"/>
      <c r="CD832" s="126"/>
      <c r="CE832" s="126"/>
      <c r="CF832" s="126"/>
      <c r="CG832" s="126"/>
      <c r="CH832" s="126"/>
      <c r="CI832" s="126"/>
      <c r="CJ832" s="126"/>
      <c r="CK832" s="126"/>
      <c r="CL832" s="126"/>
      <c r="CM832" s="126"/>
      <c r="CN832" s="126"/>
      <c r="CO832" s="126"/>
      <c r="CP832" s="126"/>
      <c r="CQ832" s="126"/>
      <c r="CR832" s="126"/>
      <c r="CS832" s="126"/>
      <c r="CT832" s="126"/>
      <c r="CU832" s="126"/>
      <c r="CV832" s="126"/>
      <c r="CW832" s="126"/>
      <c r="CX832" s="126"/>
      <c r="CY832" s="126"/>
      <c r="CZ832" s="126"/>
      <c r="DA832" s="126"/>
      <c r="DB832" s="126"/>
      <c r="DC832" s="126"/>
      <c r="DD832" s="126"/>
      <c r="DE832" s="126"/>
      <c r="DF832" s="126"/>
      <c r="DG832" s="126"/>
      <c r="DH832" s="126"/>
      <c r="DI832" s="126"/>
      <c r="DJ832" s="126"/>
      <c r="DK832" s="126"/>
      <c r="DL832" s="126"/>
      <c r="DM832" s="126"/>
      <c r="DN832" s="126"/>
      <c r="DO832" s="126"/>
      <c r="DP832" s="126"/>
      <c r="DQ832" s="126"/>
      <c r="DR832" s="126"/>
      <c r="DS832" s="126"/>
      <c r="DT832" s="126"/>
      <c r="DU832" s="126"/>
      <c r="DV832" s="126"/>
      <c r="DW832" s="126"/>
      <c r="DX832" s="126"/>
      <c r="DY832" s="126"/>
      <c r="DZ832" s="126"/>
      <c r="EA832" s="126"/>
      <c r="EB832" s="126"/>
      <c r="EC832" s="126"/>
      <c r="ED832" s="126"/>
      <c r="EE832" s="126"/>
      <c r="EF832" s="126"/>
      <c r="EG832" s="126"/>
      <c r="EH832" s="126"/>
      <c r="EI832" s="126"/>
      <c r="EJ832" s="126"/>
      <c r="EK832" s="126"/>
      <c r="EL832" s="126"/>
      <c r="EM832" s="126"/>
      <c r="EN832" s="126"/>
      <c r="EO832" s="126"/>
      <c r="EP832" s="126"/>
      <c r="EQ832" s="126"/>
      <c r="ER832" s="126"/>
      <c r="ES832" s="126"/>
      <c r="ET832" s="126"/>
      <c r="EU832" s="126"/>
      <c r="EV832" s="126"/>
      <c r="EW832" s="126"/>
      <c r="EX832" s="126"/>
      <c r="EY832" s="126"/>
      <c r="EZ832" s="126"/>
      <c r="FA832" s="126"/>
      <c r="FB832" s="126"/>
      <c r="FC832" s="126"/>
      <c r="FD832" s="126"/>
      <c r="FE832" s="126"/>
      <c r="FF832" s="126"/>
      <c r="FG832" s="126"/>
      <c r="FH832" s="126"/>
      <c r="FI832" s="126"/>
      <c r="FJ832" s="126"/>
      <c r="FK832" s="126"/>
      <c r="FL832" s="126"/>
      <c r="FM832" s="126"/>
      <c r="FN832" s="126"/>
      <c r="FO832" s="126"/>
      <c r="FP832" s="126"/>
      <c r="FQ832" s="126"/>
      <c r="FR832" s="126"/>
      <c r="FS832" s="126"/>
      <c r="FT832" s="126"/>
      <c r="FU832" s="126"/>
      <c r="FV832" s="126"/>
      <c r="FW832" s="126"/>
      <c r="FX832" s="126"/>
      <c r="FY832" s="126"/>
      <c r="FZ832" s="126"/>
      <c r="GA832" s="126"/>
      <c r="GB832" s="126"/>
      <c r="GC832" s="126"/>
      <c r="GD832" s="126"/>
      <c r="GE832" s="126"/>
      <c r="GF832" s="126"/>
      <c r="GG832" s="126"/>
      <c r="GH832" s="126"/>
      <c r="GI832" s="126"/>
      <c r="GJ832" s="126"/>
      <c r="GK832" s="126"/>
      <c r="GL832" s="126"/>
      <c r="GM832" s="126"/>
      <c r="GN832" s="126"/>
      <c r="GO832" s="126"/>
      <c r="GP832" s="126"/>
      <c r="GQ832" s="126"/>
      <c r="GR832" s="126"/>
      <c r="GS832" s="126"/>
      <c r="GT832" s="126"/>
      <c r="GU832" s="126"/>
      <c r="GV832" s="126"/>
      <c r="GW832" s="126"/>
      <c r="GX832" s="126"/>
      <c r="GY832" s="126"/>
      <c r="GZ832" s="126"/>
      <c r="HA832" s="126"/>
      <c r="HB832" s="126"/>
      <c r="HC832" s="126"/>
      <c r="HD832" s="126"/>
      <c r="HE832" s="126"/>
      <c r="HF832" s="126"/>
      <c r="HG832" s="126"/>
      <c r="HH832" s="126"/>
      <c r="HI832" s="126"/>
      <c r="HJ832" s="126"/>
      <c r="HK832" s="126"/>
      <c r="HL832" s="126"/>
      <c r="HM832" s="126"/>
      <c r="HN832" s="126"/>
      <c r="HO832" s="126"/>
      <c r="HP832" s="126"/>
      <c r="HQ832" s="126"/>
      <c r="HR832" s="126"/>
      <c r="HS832" s="126"/>
      <c r="HT832" s="126"/>
      <c r="HU832" s="126"/>
      <c r="HV832" s="126"/>
      <c r="HW832" s="126"/>
      <c r="HX832" s="126"/>
      <c r="HY832" s="126"/>
      <c r="HZ832" s="126"/>
      <c r="IA832" s="126"/>
      <c r="IB832" s="126"/>
      <c r="IC832" s="126"/>
      <c r="ID832" s="126"/>
      <c r="IE832" s="126"/>
      <c r="IF832" s="126"/>
      <c r="IG832" s="126"/>
      <c r="IH832" s="126"/>
      <c r="II832" s="126"/>
      <c r="IJ832" s="126"/>
      <c r="IK832" s="126"/>
      <c r="IL832" s="126"/>
      <c r="IM832" s="126"/>
      <c r="IN832" s="126"/>
      <c r="IO832" s="126"/>
      <c r="IP832" s="126"/>
      <c r="IQ832" s="126"/>
    </row>
    <row r="833" spans="1:28" s="14" customFormat="1" ht="96" customHeight="1">
      <c r="A833" s="17" t="s">
        <v>3303</v>
      </c>
      <c r="B833" s="18" t="s">
        <v>48</v>
      </c>
      <c r="C833" s="18" t="s">
        <v>49</v>
      </c>
      <c r="D833" s="25" t="s">
        <v>3199</v>
      </c>
      <c r="E833" s="25" t="s">
        <v>3200</v>
      </c>
      <c r="F833" s="18" t="s">
        <v>3201</v>
      </c>
      <c r="G833" s="25" t="s">
        <v>3200</v>
      </c>
      <c r="H833" s="17" t="s">
        <v>3304</v>
      </c>
      <c r="I833" s="18" t="s">
        <v>3305</v>
      </c>
      <c r="J833" s="18"/>
      <c r="K833" s="18" t="s">
        <v>55</v>
      </c>
      <c r="L833" s="18">
        <v>0</v>
      </c>
      <c r="M833" s="20" t="s">
        <v>56</v>
      </c>
      <c r="N833" s="18" t="s">
        <v>57</v>
      </c>
      <c r="O833" s="29" t="s">
        <v>113</v>
      </c>
      <c r="P833" s="18" t="s">
        <v>57</v>
      </c>
      <c r="Q833" s="18"/>
      <c r="R833" s="36" t="s">
        <v>2820</v>
      </c>
      <c r="S833" s="18" t="s">
        <v>61</v>
      </c>
      <c r="T833" s="54"/>
      <c r="U833" s="22"/>
      <c r="V833" s="17"/>
      <c r="W833" s="18"/>
      <c r="X833" s="22">
        <v>50000</v>
      </c>
      <c r="Y833" s="22">
        <f t="shared" si="35"/>
        <v>56000.00000000001</v>
      </c>
      <c r="Z833" s="18"/>
      <c r="AA833" s="18" t="s">
        <v>65</v>
      </c>
      <c r="AB833" s="18"/>
    </row>
    <row r="834" spans="1:28" s="14" customFormat="1" ht="96" customHeight="1">
      <c r="A834" s="17" t="s">
        <v>3306</v>
      </c>
      <c r="B834" s="18" t="s">
        <v>48</v>
      </c>
      <c r="C834" s="18" t="s">
        <v>49</v>
      </c>
      <c r="D834" s="25" t="s">
        <v>3199</v>
      </c>
      <c r="E834" s="25" t="s">
        <v>3200</v>
      </c>
      <c r="F834" s="18" t="s">
        <v>3201</v>
      </c>
      <c r="G834" s="25" t="s">
        <v>3200</v>
      </c>
      <c r="H834" s="17" t="s">
        <v>3304</v>
      </c>
      <c r="I834" s="18" t="s">
        <v>3307</v>
      </c>
      <c r="J834" s="18"/>
      <c r="K834" s="18" t="s">
        <v>55</v>
      </c>
      <c r="L834" s="18">
        <v>0</v>
      </c>
      <c r="M834" s="20" t="s">
        <v>56</v>
      </c>
      <c r="N834" s="18" t="s">
        <v>57</v>
      </c>
      <c r="O834" s="29" t="s">
        <v>113</v>
      </c>
      <c r="P834" s="18" t="s">
        <v>57</v>
      </c>
      <c r="Q834" s="18"/>
      <c r="R834" s="36" t="s">
        <v>2820</v>
      </c>
      <c r="S834" s="18" t="s">
        <v>61</v>
      </c>
      <c r="T834" s="54"/>
      <c r="U834" s="22"/>
      <c r="V834" s="17"/>
      <c r="W834" s="18"/>
      <c r="X834" s="22">
        <v>40000</v>
      </c>
      <c r="Y834" s="22">
        <f t="shared" si="35"/>
        <v>44800.00000000001</v>
      </c>
      <c r="Z834" s="18"/>
      <c r="AA834" s="18" t="s">
        <v>65</v>
      </c>
      <c r="AB834" s="18"/>
    </row>
    <row r="835" spans="1:28" ht="22.5" customHeight="1">
      <c r="A835" s="168" t="s">
        <v>3308</v>
      </c>
      <c r="B835" s="169"/>
      <c r="C835" s="169"/>
      <c r="D835" s="169"/>
      <c r="E835" s="169"/>
      <c r="F835" s="170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32">
        <f>SUM(X676:X834)</f>
        <v>90181559.25142857</v>
      </c>
      <c r="Y835" s="132">
        <f>SUM(Y676:Y834)</f>
        <v>101003346.84159999</v>
      </c>
      <c r="Z835" s="18"/>
      <c r="AA835" s="18"/>
      <c r="AB835" s="18"/>
    </row>
    <row r="836" spans="1:28" ht="25.5" customHeight="1">
      <c r="A836" s="168" t="s">
        <v>3309</v>
      </c>
      <c r="B836" s="169"/>
      <c r="C836" s="169"/>
      <c r="D836" s="169"/>
      <c r="E836" s="169"/>
      <c r="F836" s="170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32">
        <f>X835+X675+X662</f>
        <v>1052892355.0371429</v>
      </c>
      <c r="Y836" s="132">
        <f>Y835+Y675+Y662</f>
        <v>1179239439.0032</v>
      </c>
      <c r="Z836" s="18"/>
      <c r="AA836" s="18"/>
      <c r="AB836" s="18"/>
    </row>
    <row r="839" spans="1:5" ht="14.25" customHeight="1">
      <c r="A839" s="31" t="s">
        <v>3310</v>
      </c>
      <c r="B839" s="171" t="s">
        <v>3311</v>
      </c>
      <c r="C839" s="171"/>
      <c r="D839" s="171"/>
      <c r="E839" s="171"/>
    </row>
    <row r="840" spans="2:5" ht="13.5" customHeight="1">
      <c r="B840" s="171" t="s">
        <v>3312</v>
      </c>
      <c r="C840" s="171"/>
      <c r="D840" s="171"/>
      <c r="E840" s="171"/>
    </row>
    <row r="841" ht="12.75">
      <c r="Y841" s="8"/>
    </row>
    <row r="842" spans="1:20" ht="15" customHeight="1">
      <c r="A842" s="167" t="s">
        <v>3313</v>
      </c>
      <c r="B842" s="171" t="s">
        <v>3314</v>
      </c>
      <c r="C842" s="171"/>
      <c r="D842" s="171"/>
      <c r="T842" s="8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3"/>
    </row>
    <row r="1942" ht="12.75">
      <c r="B1942" s="3"/>
    </row>
    <row r="1943" ht="12.75">
      <c r="B1943" s="3"/>
    </row>
    <row r="1944" ht="12.75">
      <c r="B1944" s="3"/>
    </row>
    <row r="1945" ht="12.75">
      <c r="B1945" s="3"/>
    </row>
    <row r="1946" ht="12.75">
      <c r="B1946" s="3"/>
    </row>
    <row r="1947" ht="12.75">
      <c r="B1947" s="3"/>
    </row>
    <row r="1948" ht="12.75">
      <c r="B1948" s="3"/>
    </row>
    <row r="1949" ht="12.75">
      <c r="B1949" s="3"/>
    </row>
    <row r="1950" ht="12.75">
      <c r="B1950" s="3"/>
    </row>
    <row r="1951" ht="12.75">
      <c r="B1951" s="3"/>
    </row>
    <row r="1952" ht="12.75">
      <c r="B1952" s="3"/>
    </row>
    <row r="1953" ht="12.75">
      <c r="B1953" s="3"/>
    </row>
    <row r="1954" ht="12.75">
      <c r="B1954" s="3"/>
    </row>
    <row r="1955" ht="12.75">
      <c r="B1955" s="3"/>
    </row>
    <row r="1956" ht="12.75">
      <c r="B1956" s="3"/>
    </row>
    <row r="1957" ht="12.75">
      <c r="B1957" s="3"/>
    </row>
    <row r="1958" ht="12.75">
      <c r="B1958" s="3"/>
    </row>
    <row r="1959" ht="12.75">
      <c r="B1959" s="3"/>
    </row>
    <row r="1960" ht="12.75">
      <c r="B1960" s="3"/>
    </row>
    <row r="1961" ht="12.75">
      <c r="B1961" s="3"/>
    </row>
    <row r="1962" ht="12.75">
      <c r="B1962" s="3"/>
    </row>
    <row r="1963" ht="12.75">
      <c r="B1963" s="3"/>
    </row>
    <row r="1964" ht="12.75">
      <c r="B1964" s="3"/>
    </row>
    <row r="1965" ht="12.75">
      <c r="B1965" s="3"/>
    </row>
    <row r="1966" ht="12.75">
      <c r="B1966" s="3"/>
    </row>
    <row r="1967" ht="12.75">
      <c r="B1967" s="3"/>
    </row>
    <row r="1968" ht="12.75">
      <c r="B1968" s="3"/>
    </row>
    <row r="1969" ht="12.75">
      <c r="B1969" s="3"/>
    </row>
    <row r="1970" ht="12.75">
      <c r="B1970" s="3"/>
    </row>
    <row r="1971" ht="12.75">
      <c r="B1971" s="3"/>
    </row>
    <row r="1972" ht="12.75">
      <c r="B1972" s="3"/>
    </row>
    <row r="1973" ht="12.75">
      <c r="B1973" s="3"/>
    </row>
    <row r="1974" ht="12.75">
      <c r="B1974" s="3"/>
    </row>
    <row r="1975" ht="12.75">
      <c r="B1975" s="3"/>
    </row>
    <row r="1976" ht="12.75">
      <c r="B1976" s="3"/>
    </row>
    <row r="1977" ht="12.75">
      <c r="B1977" s="3"/>
    </row>
    <row r="1978" ht="12.75">
      <c r="B1978" s="3"/>
    </row>
    <row r="1979" ht="12.75">
      <c r="B1979" s="3"/>
    </row>
    <row r="1980" ht="12.75">
      <c r="B1980" s="3"/>
    </row>
    <row r="1981" ht="12.75">
      <c r="B1981" s="3"/>
    </row>
    <row r="1982" ht="12.75">
      <c r="B1982" s="3"/>
    </row>
    <row r="1983" ht="12.75">
      <c r="B1983" s="3"/>
    </row>
    <row r="1984" ht="12.75">
      <c r="B1984" s="3"/>
    </row>
    <row r="1985" ht="12.75">
      <c r="B1985" s="3"/>
    </row>
    <row r="1986" ht="12.75">
      <c r="B1986" s="3"/>
    </row>
    <row r="1987" ht="12.75">
      <c r="B1987" s="3"/>
    </row>
    <row r="1988" ht="12.75">
      <c r="B1988" s="3"/>
    </row>
    <row r="1989" ht="12.75">
      <c r="B1989" s="3"/>
    </row>
    <row r="1990" ht="12.75">
      <c r="B1990" s="3"/>
    </row>
    <row r="1991" ht="12.75">
      <c r="B1991" s="3"/>
    </row>
    <row r="1992" ht="12.75">
      <c r="B1992" s="3"/>
    </row>
    <row r="1993" ht="12.75">
      <c r="B1993" s="3"/>
    </row>
    <row r="1994" ht="12.75">
      <c r="B1994" s="3"/>
    </row>
    <row r="1995" ht="12.75">
      <c r="B1995" s="3"/>
    </row>
    <row r="1996" ht="12.75">
      <c r="B1996" s="3"/>
    </row>
    <row r="1997" ht="12.75">
      <c r="B1997" s="3"/>
    </row>
    <row r="1998" ht="12.75">
      <c r="B1998" s="3"/>
    </row>
    <row r="1999" ht="12.75">
      <c r="B1999" s="3"/>
    </row>
    <row r="2000" ht="12.75">
      <c r="B2000" s="3"/>
    </row>
    <row r="2001" ht="12.75">
      <c r="B2001" s="3"/>
    </row>
    <row r="2002" ht="12.75">
      <c r="B2002" s="3"/>
    </row>
    <row r="2003" ht="12.75">
      <c r="B2003" s="3"/>
    </row>
    <row r="2004" ht="12.75">
      <c r="B2004" s="3"/>
    </row>
    <row r="2005" ht="12.75">
      <c r="B2005" s="3"/>
    </row>
    <row r="2006" ht="12.75">
      <c r="B2006" s="3"/>
    </row>
    <row r="2007" ht="12.75">
      <c r="B2007" s="3"/>
    </row>
    <row r="2008" ht="12.75">
      <c r="B2008" s="3"/>
    </row>
    <row r="2009" ht="12.75">
      <c r="B2009" s="3"/>
    </row>
    <row r="2010" ht="12.75">
      <c r="B2010" s="3"/>
    </row>
    <row r="2011" ht="12.75">
      <c r="B2011" s="3"/>
    </row>
    <row r="2012" ht="12.75">
      <c r="B2012" s="3"/>
    </row>
    <row r="2013" ht="12.75">
      <c r="B2013" s="3"/>
    </row>
    <row r="2014" ht="12.75">
      <c r="B2014" s="3"/>
    </row>
    <row r="2015" ht="12.75">
      <c r="B2015" s="3"/>
    </row>
    <row r="2016" ht="12.75">
      <c r="B2016" s="3"/>
    </row>
    <row r="2017" ht="12.75">
      <c r="B2017" s="3"/>
    </row>
    <row r="2018" ht="12.75">
      <c r="B2018" s="3"/>
    </row>
    <row r="2019" ht="12.75">
      <c r="B2019" s="3"/>
    </row>
    <row r="2020" ht="12.75">
      <c r="B2020" s="3"/>
    </row>
    <row r="2021" ht="12.75">
      <c r="B2021" s="3"/>
    </row>
    <row r="2022" ht="12.75">
      <c r="B2022" s="3"/>
    </row>
    <row r="2023" ht="12.75">
      <c r="B2023" s="3"/>
    </row>
    <row r="2024" ht="12.75">
      <c r="B2024" s="3"/>
    </row>
    <row r="2025" ht="12.75">
      <c r="B2025" s="3"/>
    </row>
    <row r="2026" ht="12.75">
      <c r="B2026" s="3"/>
    </row>
    <row r="2027" ht="12.75">
      <c r="B2027" s="3"/>
    </row>
    <row r="2028" ht="12.75">
      <c r="B2028" s="3"/>
    </row>
    <row r="2029" ht="12.75">
      <c r="B2029" s="3"/>
    </row>
    <row r="2030" ht="12.75">
      <c r="B2030" s="3"/>
    </row>
    <row r="2031" ht="12.75">
      <c r="B2031" s="3"/>
    </row>
    <row r="2032" ht="12.75">
      <c r="B2032" s="3"/>
    </row>
    <row r="2033" ht="12.75">
      <c r="B2033" s="3"/>
    </row>
    <row r="2034" ht="12.75">
      <c r="B2034" s="3"/>
    </row>
    <row r="2035" ht="12.75">
      <c r="B2035" s="3"/>
    </row>
    <row r="2036" ht="12.75">
      <c r="B2036" s="3"/>
    </row>
    <row r="2037" ht="12.75">
      <c r="B2037" s="3"/>
    </row>
    <row r="2038" ht="12.75">
      <c r="B2038" s="3"/>
    </row>
    <row r="2039" ht="12.75">
      <c r="B2039" s="3"/>
    </row>
    <row r="2040" ht="12.75">
      <c r="B2040" s="3"/>
    </row>
    <row r="2041" ht="12.75">
      <c r="B2041" s="3"/>
    </row>
    <row r="2042" ht="12.75">
      <c r="B2042" s="3"/>
    </row>
    <row r="2043" ht="12.75">
      <c r="B2043" s="3"/>
    </row>
    <row r="2044" ht="12.75">
      <c r="B2044" s="3"/>
    </row>
    <row r="2045" ht="12.75">
      <c r="B2045" s="3"/>
    </row>
    <row r="2046" ht="12.75">
      <c r="B2046" s="3"/>
    </row>
    <row r="2047" ht="12.75">
      <c r="B2047" s="3"/>
    </row>
    <row r="2048" ht="12.75">
      <c r="B2048" s="3"/>
    </row>
    <row r="2049" ht="12.75">
      <c r="B2049" s="3"/>
    </row>
    <row r="2050" ht="12.75">
      <c r="B2050" s="3"/>
    </row>
    <row r="2051" ht="12.75">
      <c r="B2051" s="3"/>
    </row>
    <row r="2052" ht="12.75">
      <c r="B2052" s="3"/>
    </row>
    <row r="2053" ht="12.75">
      <c r="B2053" s="3"/>
    </row>
    <row r="2054" ht="12.75">
      <c r="B2054" s="3"/>
    </row>
    <row r="2055" ht="12.75">
      <c r="B2055" s="3"/>
    </row>
    <row r="2056" ht="12.75">
      <c r="B2056" s="3"/>
    </row>
    <row r="2057" ht="12.75">
      <c r="B2057" s="3"/>
    </row>
    <row r="2058" ht="12.75">
      <c r="B2058" s="3"/>
    </row>
    <row r="2059" ht="12.75">
      <c r="B2059" s="3"/>
    </row>
    <row r="2060" ht="12.75">
      <c r="B2060" s="3"/>
    </row>
    <row r="2061" ht="12.75">
      <c r="B2061" s="3"/>
    </row>
    <row r="2062" ht="12.75">
      <c r="B2062" s="3"/>
    </row>
    <row r="2063" ht="12.75">
      <c r="B2063" s="3"/>
    </row>
    <row r="2064" ht="12.75">
      <c r="B2064" s="3"/>
    </row>
    <row r="2065" ht="12.75">
      <c r="B2065" s="3"/>
    </row>
    <row r="2066" ht="12.75">
      <c r="B2066" s="3"/>
    </row>
    <row r="2067" ht="12.75">
      <c r="B2067" s="3"/>
    </row>
    <row r="2068" ht="12.75">
      <c r="B2068" s="3"/>
    </row>
    <row r="2069" ht="12.75">
      <c r="B2069" s="3"/>
    </row>
    <row r="2070" ht="12.75">
      <c r="B2070" s="3"/>
    </row>
    <row r="2071" ht="12.75">
      <c r="B2071" s="3"/>
    </row>
    <row r="2072" ht="12.75">
      <c r="B2072" s="3"/>
    </row>
    <row r="2073" ht="12.75">
      <c r="B2073" s="3"/>
    </row>
    <row r="2074" ht="12.75">
      <c r="B2074" s="3"/>
    </row>
    <row r="2075" ht="12.75">
      <c r="B2075" s="3"/>
    </row>
    <row r="2076" ht="12.75">
      <c r="B2076" s="3"/>
    </row>
    <row r="2077" ht="12.75">
      <c r="B2077" s="3"/>
    </row>
    <row r="2078" ht="12.75">
      <c r="B2078" s="3"/>
    </row>
    <row r="2079" ht="12.75">
      <c r="B2079" s="3"/>
    </row>
    <row r="2080" ht="12.75">
      <c r="B2080" s="3"/>
    </row>
    <row r="2081" ht="12.75">
      <c r="B2081" s="3"/>
    </row>
    <row r="2082" ht="12.75">
      <c r="B2082" s="3"/>
    </row>
    <row r="2083" ht="12.75">
      <c r="B2083" s="3"/>
    </row>
    <row r="2084" ht="12.75">
      <c r="B2084" s="3"/>
    </row>
    <row r="2085" ht="12.75">
      <c r="B2085" s="3"/>
    </row>
    <row r="2086" ht="12.75">
      <c r="B2086" s="3"/>
    </row>
    <row r="2087" ht="12.75">
      <c r="B2087" s="3"/>
    </row>
    <row r="2088" ht="12.75">
      <c r="B2088" s="3"/>
    </row>
    <row r="2089" ht="12.75">
      <c r="B2089" s="3"/>
    </row>
    <row r="2090" ht="12.75">
      <c r="B2090" s="3"/>
    </row>
    <row r="2091" ht="12.75">
      <c r="B2091" s="3"/>
    </row>
    <row r="2092" ht="12.75">
      <c r="B2092" s="3"/>
    </row>
    <row r="2093" ht="12.75">
      <c r="B2093" s="3"/>
    </row>
    <row r="2094" ht="12.75">
      <c r="B2094" s="3"/>
    </row>
    <row r="2095" ht="12.75">
      <c r="B2095" s="3"/>
    </row>
    <row r="2096" ht="12.75">
      <c r="B2096" s="3"/>
    </row>
    <row r="2097" ht="12.75">
      <c r="B2097" s="3"/>
    </row>
    <row r="2098" ht="12.75">
      <c r="B2098" s="3"/>
    </row>
    <row r="2099" ht="12.75">
      <c r="B2099" s="3"/>
    </row>
    <row r="2100" ht="12.75">
      <c r="B2100" s="3"/>
    </row>
    <row r="2101" ht="12.75">
      <c r="B2101" s="3"/>
    </row>
    <row r="2102" ht="12.75">
      <c r="B2102" s="3"/>
    </row>
    <row r="2103" ht="12.75">
      <c r="B2103" s="3"/>
    </row>
    <row r="2104" ht="12.75">
      <c r="B2104" s="3"/>
    </row>
    <row r="2105" ht="12.75">
      <c r="B2105" s="3"/>
    </row>
    <row r="2106" ht="12.75">
      <c r="B2106" s="3"/>
    </row>
    <row r="2107" ht="12.75">
      <c r="B2107" s="3"/>
    </row>
    <row r="2108" ht="12.75">
      <c r="B2108" s="3"/>
    </row>
    <row r="2109" ht="12.75">
      <c r="B2109" s="3"/>
    </row>
    <row r="2110" ht="12.75">
      <c r="B2110" s="3"/>
    </row>
    <row r="2111" ht="12.75">
      <c r="B2111" s="3"/>
    </row>
    <row r="2112" ht="12.75">
      <c r="B2112" s="3"/>
    </row>
    <row r="2113" ht="12.75">
      <c r="B2113" s="3"/>
    </row>
    <row r="2114" ht="12.75">
      <c r="B2114" s="3"/>
    </row>
    <row r="2115" ht="12.75">
      <c r="B2115" s="3"/>
    </row>
    <row r="2116" ht="12.75">
      <c r="B2116" s="3"/>
    </row>
    <row r="2117" ht="12.75">
      <c r="B2117" s="3"/>
    </row>
    <row r="2118" ht="12.75">
      <c r="B2118" s="3"/>
    </row>
    <row r="2119" ht="12.75">
      <c r="B2119" s="3"/>
    </row>
    <row r="2120" ht="12.75">
      <c r="B2120" s="3"/>
    </row>
    <row r="2121" ht="12.75">
      <c r="B2121" s="3"/>
    </row>
    <row r="2122" ht="12.75">
      <c r="B2122" s="3"/>
    </row>
    <row r="2123" ht="12.75">
      <c r="B2123" s="3"/>
    </row>
    <row r="2124" ht="12.75">
      <c r="B2124" s="3"/>
    </row>
    <row r="2125" ht="12.75">
      <c r="B2125" s="3"/>
    </row>
    <row r="2126" ht="12.75">
      <c r="B2126" s="3"/>
    </row>
    <row r="2127" ht="12.75">
      <c r="B2127" s="3"/>
    </row>
    <row r="2128" ht="12.75">
      <c r="B2128" s="3"/>
    </row>
    <row r="2129" ht="12.75">
      <c r="B2129" s="3"/>
    </row>
    <row r="2130" ht="12.75">
      <c r="B2130" s="3"/>
    </row>
    <row r="2131" ht="12.75">
      <c r="B2131" s="3"/>
    </row>
    <row r="2132" ht="12.75">
      <c r="B2132" s="3"/>
    </row>
    <row r="2133" ht="12.75">
      <c r="B2133" s="3"/>
    </row>
    <row r="2134" ht="12.75">
      <c r="B2134" s="3"/>
    </row>
    <row r="2135" ht="12.75">
      <c r="B2135" s="3"/>
    </row>
    <row r="2136" ht="12.75">
      <c r="B2136" s="3"/>
    </row>
    <row r="2137" ht="12.75">
      <c r="B2137" s="3"/>
    </row>
    <row r="2138" ht="12.75">
      <c r="B2138" s="3"/>
    </row>
    <row r="2139" ht="12.75">
      <c r="B2139" s="3"/>
    </row>
    <row r="2140" ht="12.75">
      <c r="B2140" s="3"/>
    </row>
    <row r="2141" ht="12.75">
      <c r="B2141" s="3"/>
    </row>
    <row r="2142" ht="12.75">
      <c r="B2142" s="3"/>
    </row>
    <row r="2143" ht="12.75">
      <c r="B2143" s="3"/>
    </row>
    <row r="2144" ht="12.75">
      <c r="B2144" s="3"/>
    </row>
    <row r="2145" ht="12.75">
      <c r="B2145" s="3"/>
    </row>
    <row r="2146" ht="12.75">
      <c r="B2146" s="3"/>
    </row>
    <row r="2147" ht="12.75">
      <c r="B2147" s="3"/>
    </row>
    <row r="2148" ht="12.75">
      <c r="B2148" s="3"/>
    </row>
    <row r="2149" ht="12.75">
      <c r="B2149" s="3"/>
    </row>
    <row r="2150" ht="12.75">
      <c r="B2150" s="3"/>
    </row>
    <row r="2151" ht="12.75">
      <c r="B2151" s="3"/>
    </row>
    <row r="2152" ht="12.75">
      <c r="B2152" s="3"/>
    </row>
    <row r="2153" ht="12.75">
      <c r="B2153" s="3"/>
    </row>
    <row r="2154" ht="12.75">
      <c r="B2154" s="3"/>
    </row>
    <row r="2155" ht="12.75">
      <c r="B2155" s="3"/>
    </row>
    <row r="2156" ht="12.75">
      <c r="B2156" s="3"/>
    </row>
    <row r="2157" ht="12.75">
      <c r="B2157" s="3"/>
    </row>
    <row r="2158" ht="12.75">
      <c r="B2158" s="3"/>
    </row>
    <row r="2159" ht="12.75">
      <c r="B2159" s="3"/>
    </row>
    <row r="2160" ht="12.75">
      <c r="B2160" s="3"/>
    </row>
    <row r="2161" ht="12.75">
      <c r="B2161" s="3"/>
    </row>
    <row r="2162" ht="12.75">
      <c r="B2162" s="3"/>
    </row>
    <row r="2163" ht="12.75">
      <c r="B2163" s="3"/>
    </row>
    <row r="2164" ht="12.75">
      <c r="B2164" s="3"/>
    </row>
    <row r="2165" ht="12.75">
      <c r="B2165" s="3"/>
    </row>
    <row r="2166" ht="12.75">
      <c r="B2166" s="3"/>
    </row>
    <row r="2167" ht="12.75">
      <c r="B2167" s="3"/>
    </row>
    <row r="2168" ht="12.75">
      <c r="B2168" s="3"/>
    </row>
    <row r="2169" ht="12.75">
      <c r="B2169" s="3"/>
    </row>
    <row r="2170" ht="12.75">
      <c r="B2170" s="3"/>
    </row>
    <row r="2171" ht="12.75">
      <c r="B2171" s="3"/>
    </row>
    <row r="2172" ht="12.75">
      <c r="B2172" s="3"/>
    </row>
    <row r="2173" ht="12.75">
      <c r="B2173" s="3"/>
    </row>
    <row r="2174" ht="12.75">
      <c r="B2174" s="3"/>
    </row>
    <row r="2175" ht="12.75">
      <c r="B2175" s="3"/>
    </row>
    <row r="2176" ht="12.75">
      <c r="B2176" s="3"/>
    </row>
    <row r="2177" ht="12.75">
      <c r="B2177" s="3"/>
    </row>
    <row r="2178" ht="12.75">
      <c r="B2178" s="3"/>
    </row>
    <row r="2179" ht="12.75">
      <c r="B2179" s="3"/>
    </row>
    <row r="2180" ht="12.75">
      <c r="B2180" s="3"/>
    </row>
    <row r="2181" ht="12.75">
      <c r="B2181" s="3"/>
    </row>
    <row r="2182" ht="12.75">
      <c r="B2182" s="3"/>
    </row>
    <row r="2183" ht="12.75">
      <c r="B2183" s="3"/>
    </row>
    <row r="2184" ht="12.75">
      <c r="B2184" s="3"/>
    </row>
    <row r="2185" ht="12.75">
      <c r="B2185" s="3"/>
    </row>
  </sheetData>
  <sheetProtection/>
  <mergeCells count="23">
    <mergeCell ref="Y2:Z2"/>
    <mergeCell ref="Y3:AB3"/>
    <mergeCell ref="A4:X4"/>
    <mergeCell ref="Y4:AB4"/>
    <mergeCell ref="Y5:AB6"/>
    <mergeCell ref="Y7:AB7"/>
    <mergeCell ref="A675:F675"/>
    <mergeCell ref="Y8:AB8"/>
    <mergeCell ref="Y9:AB9"/>
    <mergeCell ref="Y10:AB10"/>
    <mergeCell ref="Y11:AB11"/>
    <mergeCell ref="Y12:AB12"/>
    <mergeCell ref="Y13:AB13"/>
    <mergeCell ref="A835:F835"/>
    <mergeCell ref="A836:F836"/>
    <mergeCell ref="B839:E839"/>
    <mergeCell ref="B840:E840"/>
    <mergeCell ref="B842:D842"/>
    <mergeCell ref="Y14:AB14"/>
    <mergeCell ref="Y15:AB15"/>
    <mergeCell ref="Y16:AB16"/>
    <mergeCell ref="A18:AB18"/>
    <mergeCell ref="A662:F662"/>
  </mergeCells>
  <dataValidations count="1">
    <dataValidation allowBlank="1" showInputMessage="1" showErrorMessage="1" prompt="Введите наименование на рус.языке" sqref="E737:E742"/>
  </dataValidations>
  <hyperlinks>
    <hyperlink ref="U25" r:id="rId1" tooltip="Посмотреть фото" display="ФОТО"/>
    <hyperlink ref="U429" r:id="rId2" tooltip="Посмотреть фото" display="ФОТО"/>
    <hyperlink ref="U535" r:id="rId3" tooltip="Посмотреть фото" display="ФОТО"/>
    <hyperlink ref="U90" r:id="rId4" tooltip="Посмотреть фото" display="ФОТО"/>
    <hyperlink ref="U91" r:id="rId5" tooltip="Посмотреть фото" display="ФОТО"/>
    <hyperlink ref="U92" r:id="rId6" tooltip="Посмотреть фото" display="ФОТО"/>
    <hyperlink ref="U93" r:id="rId7" tooltip="Посмотреть фото" display="ФОТО"/>
    <hyperlink ref="U94" r:id="rId8" tooltip="Посмотреть фото" display="ФОТО"/>
    <hyperlink ref="U95" r:id="rId9" tooltip="Посмотреть фото" display="ФОТО"/>
    <hyperlink ref="U287" r:id="rId10" tooltip="Посмотреть фото" display="ФОТО"/>
    <hyperlink ref="U288" r:id="rId11" tooltip="Посмотреть фото" display="ФОТО"/>
    <hyperlink ref="U289" r:id="rId12" tooltip="Посмотреть фото" display="ФОТО"/>
    <hyperlink ref="U410" r:id="rId13" tooltip="Посмотреть фото" display="ФОТО"/>
    <hyperlink ref="U411" r:id="rId14" tooltip="Посмотреть фото" display="ФОТО"/>
    <hyperlink ref="U412" r:id="rId15" tooltip="Посмотреть фото" display="ФОТО"/>
    <hyperlink ref="U414" r:id="rId16" tooltip="Посмотреть фото" display="ФОТО"/>
    <hyperlink ref="U415" r:id="rId17" tooltip="Посмотреть фото" display="ФОТО"/>
    <hyperlink ref="U416" r:id="rId18" tooltip="Посмотреть фото" display="ФОТО"/>
    <hyperlink ref="U417" r:id="rId19" tooltip="Посмотреть фото" display="ФОТО"/>
    <hyperlink ref="U418" r:id="rId20" tooltip="Посмотреть фото" display="ФОТО"/>
    <hyperlink ref="U419" r:id="rId21" tooltip="Посмотреть фото" display="ФОТО"/>
    <hyperlink ref="U420" r:id="rId22" tooltip="Посмотреть фото" display="ФОТО"/>
    <hyperlink ref="U421" r:id="rId23" tooltip="Посмотреть фото" display="ФОТО"/>
    <hyperlink ref="U291" r:id="rId24" tooltip="Посмотреть фото" display="ФОТО"/>
    <hyperlink ref="U290" r:id="rId25" tooltip="Посмотреть фото" display="ФОТО"/>
    <hyperlink ref="U413" r:id="rId26" tooltip="Посмотреть фото" display="ФОТО"/>
    <hyperlink ref="U44" r:id="rId27" tooltip="Посмотреть фото" display="ФОТО"/>
    <hyperlink ref="U45" r:id="rId28" tooltip="Посмотреть фото" display="ФОТО"/>
    <hyperlink ref="U285" r:id="rId29" tooltip="Посмотреть фото" display="ФОТО"/>
    <hyperlink ref="U286" r:id="rId30" tooltip="Посмотреть фото" display="ФОТО"/>
    <hyperlink ref="U206" r:id="rId31" tooltip="Посмотреть фото" display="ФОТО"/>
    <hyperlink ref="U207" r:id="rId32" tooltip="Посмотреть фото" display="ФОТО"/>
    <hyperlink ref="U246" r:id="rId33" tooltip="Посмотреть фото" display="ФОТО"/>
    <hyperlink ref="U247" r:id="rId34" tooltip="Посмотреть фото" display="ФОТО"/>
    <hyperlink ref="U248" r:id="rId35" tooltip="Посмотреть фото" display="ФОТО"/>
    <hyperlink ref="U249" r:id="rId36" tooltip="Посмотреть фото" display="ФОТО"/>
    <hyperlink ref="U250" r:id="rId37" tooltip="Посмотреть фото" display="ФОТО"/>
    <hyperlink ref="U251" r:id="rId38" tooltip="Посмотреть фото" display="ФОТО"/>
    <hyperlink ref="U254" r:id="rId39" tooltip="Посмотреть фото" display="ФОТО"/>
    <hyperlink ref="U255" r:id="rId40" tooltip="Посмотреть фото" display="ФОТО"/>
    <hyperlink ref="U256" r:id="rId41" tooltip="Посмотреть фото" display="ФОТО"/>
    <hyperlink ref="U257" r:id="rId42" tooltip="Посмотреть фото" display="ФОТО"/>
    <hyperlink ref="U258" r:id="rId43" tooltip="Посмотреть фото" display="ФОТО"/>
    <hyperlink ref="U259" r:id="rId44" tooltip="Посмотреть фото" display="ФОТО"/>
    <hyperlink ref="U265" r:id="rId45" tooltip="Посмотреть фото" display="ФОТО"/>
    <hyperlink ref="U266" r:id="rId46" tooltip="Посмотреть фото" display="ФОТО"/>
    <hyperlink ref="U262" r:id="rId47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Рысгуль Джатиева</dc:creator>
  <cp:keywords/>
  <dc:description/>
  <cp:lastModifiedBy>Рысгуль Джатиева</cp:lastModifiedBy>
  <dcterms:created xsi:type="dcterms:W3CDTF">2015-06-17T03:37:00Z</dcterms:created>
  <dcterms:modified xsi:type="dcterms:W3CDTF">2015-06-17T03:54:33Z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